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PC\Downloads\"/>
    </mc:Choice>
  </mc:AlternateContent>
  <xr:revisionPtr revIDLastSave="0" documentId="8_{3A325E7F-5138-4053-82B0-206FA21F5B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osition" sheetId="8" r:id="rId1"/>
    <sheet name="export" sheetId="1" r:id="rId2"/>
    <sheet name="Import" sheetId="2" r:id="rId3"/>
    <sheet name="partner" sheetId="3" r:id="rId4"/>
  </sheets>
  <definedNames>
    <definedName name="_xlnm.Print_Area" localSheetId="1">export!$A$1:$K$46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G7" i="2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7" i="1"/>
  <c r="K7" i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4" i="2"/>
  <c r="D33" i="2"/>
  <c r="G46" i="1"/>
  <c r="F28" i="3" l="1"/>
  <c r="F29" i="3"/>
  <c r="F30" i="3"/>
  <c r="F31" i="3"/>
  <c r="F32" i="3"/>
  <c r="F33" i="3"/>
  <c r="F34" i="3"/>
  <c r="F35" i="3"/>
  <c r="F36" i="3"/>
  <c r="F37" i="3"/>
  <c r="F38" i="3"/>
  <c r="F39" i="3"/>
  <c r="F40" i="3"/>
  <c r="F42" i="3"/>
  <c r="F27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1" i="3"/>
  <c r="F6" i="3"/>
  <c r="E17" i="3"/>
  <c r="C20" i="3"/>
  <c r="D20" i="3"/>
  <c r="F20" i="3" s="1"/>
  <c r="F12" i="2" l="1"/>
  <c r="F8" i="2"/>
  <c r="F9" i="2"/>
  <c r="F10" i="2"/>
  <c r="F11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F7" i="2"/>
  <c r="E33" i="2"/>
  <c r="G33" i="2" s="1"/>
  <c r="C33" i="2"/>
  <c r="E8" i="8" l="1"/>
  <c r="D8" i="8"/>
  <c r="B9" i="8" s="1"/>
  <c r="E5" i="8"/>
  <c r="D5" i="8"/>
  <c r="B6" i="8" s="1"/>
  <c r="I46" i="1"/>
  <c r="K46" i="1" s="1"/>
  <c r="J45" i="1"/>
  <c r="J43" i="1"/>
  <c r="C9" i="8" l="1"/>
  <c r="C6" i="8"/>
  <c r="J40" i="1"/>
  <c r="E46" i="1"/>
  <c r="D41" i="3" l="1"/>
  <c r="F41" i="3" s="1"/>
  <c r="E42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1" i="3"/>
  <c r="E19" i="3"/>
  <c r="E18" i="3"/>
  <c r="E16" i="3"/>
  <c r="E15" i="3"/>
  <c r="E14" i="3"/>
  <c r="E13" i="3"/>
  <c r="E12" i="3"/>
  <c r="E11" i="3"/>
  <c r="E10" i="3"/>
  <c r="E9" i="3"/>
  <c r="E8" i="3"/>
  <c r="E7" i="3"/>
  <c r="E6" i="3"/>
  <c r="E41" i="3" l="1"/>
  <c r="E20" i="3"/>
  <c r="F33" i="2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2" i="1"/>
  <c r="J44" i="1"/>
  <c r="J47" i="1"/>
  <c r="J7" i="1"/>
  <c r="E11" i="8"/>
  <c r="D11" i="8"/>
  <c r="B12" i="8" s="1"/>
  <c r="G11" i="8"/>
  <c r="C16" i="8"/>
  <c r="B16" i="8"/>
  <c r="C12" i="8" l="1"/>
  <c r="J46" i="1"/>
  <c r="B14" i="8"/>
  <c r="C14" i="8"/>
  <c r="D14" i="8"/>
  <c r="E14" i="8"/>
  <c r="D16" i="8"/>
  <c r="G8" i="8"/>
  <c r="G5" i="8"/>
  <c r="E16" i="8" l="1"/>
</calcChain>
</file>

<file path=xl/sharedStrings.xml><?xml version="1.0" encoding="utf-8"?>
<sst xmlns="http://schemas.openxmlformats.org/spreadsheetml/2006/main" count="191" uniqueCount="137">
  <si>
    <t>S.N</t>
  </si>
  <si>
    <t>Commodities</t>
  </si>
  <si>
    <t>Unit</t>
  </si>
  <si>
    <t>Quantity</t>
  </si>
  <si>
    <t>Value</t>
  </si>
  <si>
    <t>Soyabean oil</t>
  </si>
  <si>
    <t>Palm oil</t>
  </si>
  <si>
    <t>Woolen Carpet</t>
  </si>
  <si>
    <t>Sq.Mtr.</t>
  </si>
  <si>
    <t>Jute and Jute Products</t>
  </si>
  <si>
    <t>Readymade Garments</t>
  </si>
  <si>
    <t>Pcs.</t>
  </si>
  <si>
    <t>Juices</t>
  </si>
  <si>
    <t>Cardamom</t>
  </si>
  <si>
    <t>Kg.</t>
  </si>
  <si>
    <t>Sunflower Oil</t>
  </si>
  <si>
    <t>Iron and Steel products</t>
  </si>
  <si>
    <t>Tea</t>
  </si>
  <si>
    <t>Woolen and Pashmina shawls</t>
  </si>
  <si>
    <t>Rosin and resin acid</t>
  </si>
  <si>
    <t>Noodles, pasta and like</t>
  </si>
  <si>
    <t>Nepalese paper and paper Products</t>
  </si>
  <si>
    <t>Medicinal Herbs</t>
  </si>
  <si>
    <t>Footwear</t>
  </si>
  <si>
    <t>Dentifrices (toothpaste)</t>
  </si>
  <si>
    <t>Essential Oils</t>
  </si>
  <si>
    <t>Handicrafts ( Painting, Sculpture and statuary)</t>
  </si>
  <si>
    <t>Ginger</t>
  </si>
  <si>
    <t>Cotton sacks and bags</t>
  </si>
  <si>
    <t>Lentils</t>
  </si>
  <si>
    <t>Gold Jewellery</t>
  </si>
  <si>
    <t>Hides &amp; Skins</t>
  </si>
  <si>
    <t>Copper and articles thereof</t>
  </si>
  <si>
    <t>Articles of silver jewellery</t>
  </si>
  <si>
    <t>Others</t>
  </si>
  <si>
    <t>Total</t>
  </si>
  <si>
    <t>`</t>
  </si>
  <si>
    <t>Petroleum Products</t>
  </si>
  <si>
    <t>Iron &amp; Steel and products thereof</t>
  </si>
  <si>
    <t>Machinery and parts</t>
  </si>
  <si>
    <t>Transport Vehicles and parts thereof</t>
  </si>
  <si>
    <t>Cereals</t>
  </si>
  <si>
    <t>Electronic and Electrical Equipments</t>
  </si>
  <si>
    <t>Pharmaceutical products</t>
  </si>
  <si>
    <t>Telecommunication Equipment and parts</t>
  </si>
  <si>
    <t>Articles of apparel and clothing accessories</t>
  </si>
  <si>
    <t>Aircraft and parts thereof</t>
  </si>
  <si>
    <t>Fertilizers</t>
  </si>
  <si>
    <t>Polythene Granules</t>
  </si>
  <si>
    <t>Crude soyabean oil</t>
  </si>
  <si>
    <t>Crude palm Oil</t>
  </si>
  <si>
    <t>Gold</t>
  </si>
  <si>
    <t>Chemicals</t>
  </si>
  <si>
    <t>Aluminium and articles thereof</t>
  </si>
  <si>
    <t>Rubber and articles thereof</t>
  </si>
  <si>
    <t>Silver</t>
  </si>
  <si>
    <t>Cotton ( Yarn and Fabrics)</t>
  </si>
  <si>
    <t>Low erucic acid rape or colza seeds</t>
  </si>
  <si>
    <t>Zinc and articles thereof</t>
  </si>
  <si>
    <t>Wool, fine or coarse animal hair</t>
  </si>
  <si>
    <t>Crude sunflower oil</t>
  </si>
  <si>
    <t>Major Trading Partners of Nepal</t>
  </si>
  <si>
    <t>Exports</t>
  </si>
  <si>
    <t>In Billion Rs.</t>
  </si>
  <si>
    <t>Countries/Region</t>
  </si>
  <si>
    <t>Imports</t>
  </si>
  <si>
    <t>Total Exports</t>
  </si>
  <si>
    <t>Total Imports</t>
  </si>
  <si>
    <t>Total Trade</t>
  </si>
  <si>
    <t>Trade Deficit</t>
  </si>
  <si>
    <t>Export: Import Ratio</t>
  </si>
  <si>
    <t>1:</t>
  </si>
  <si>
    <t>Share % in Total Trade</t>
  </si>
  <si>
    <t>Dog or cat food</t>
  </si>
  <si>
    <t>Woolen Felt Products</t>
  </si>
  <si>
    <t>Plywood</t>
  </si>
  <si>
    <t>Broom grass (Amriso)</t>
  </si>
  <si>
    <t>Unwrought lead (excl refined and containi n  antimony)</t>
  </si>
  <si>
    <t>Stoppers, lids, caps and other closures of  plastics</t>
  </si>
  <si>
    <t>Fabrics</t>
  </si>
  <si>
    <t>Kattha</t>
  </si>
  <si>
    <t xml:space="preserve">Oil-cake </t>
  </si>
  <si>
    <t>Cement</t>
  </si>
  <si>
    <t>Cement Clinker</t>
  </si>
  <si>
    <t>Brans</t>
  </si>
  <si>
    <t>F.Y. 2081/82</t>
  </si>
  <si>
    <t xml:space="preserve">COMPARISON OF TOTAL EXPORTS OF SOME MAJOR COMMODITIES </t>
  </si>
  <si>
    <t>(Provisional)</t>
  </si>
  <si>
    <t xml:space="preserve">COMPARISON OF TOTAL IMPORTS OF SOME MAJOR COMMODITIES </t>
  </si>
  <si>
    <t>Grand Total</t>
  </si>
  <si>
    <t>(2024/25)</t>
  </si>
  <si>
    <t>Yarns</t>
  </si>
  <si>
    <t>Value in 000 Rs</t>
  </si>
  <si>
    <t>F.Y. 2082/83</t>
  </si>
  <si>
    <t>Annual</t>
  </si>
  <si>
    <t>(2025/26)</t>
  </si>
  <si>
    <t>Man-made fibres and Fabric ( Synthetic, Polyester etc)</t>
  </si>
  <si>
    <t>F.Y. 2081/82 (2024/25)</t>
  </si>
  <si>
    <t>F.Y. 2081/82  (2024/25)</t>
  </si>
  <si>
    <t>F.Y. 2082/83  (2025/26)</t>
  </si>
  <si>
    <t>F.Y. 2080/81 (2023/24) ( Shrawan-Bhadra)</t>
  </si>
  <si>
    <t>F.Y. 2081/82 (2024/25) ( Shrawan-Bhadra)</t>
  </si>
  <si>
    <t>F.Y. 2082/83 (2025/26) ( Shrawan-Bhadra)</t>
  </si>
  <si>
    <t>DURING THE TWO  MONTH OF THE F.Y. 2081/82 AND 2082/83</t>
  </si>
  <si>
    <t>Shrawan-Bhadra</t>
  </si>
  <si>
    <t>% Share in  F.Y. 2082/83 ( Shrawan-Bhadra)</t>
  </si>
  <si>
    <t>% Share  in F.Y. 2082/83 (Shrawan-Bhadra)</t>
  </si>
  <si>
    <t xml:space="preserve">    F.Y. 2081/82        (Shrawan-Bhadra)</t>
  </si>
  <si>
    <t xml:space="preserve">    F.Y. 2082/83        (Shrawan-Bhadra)</t>
  </si>
  <si>
    <t>(First Two Month Provisional)</t>
  </si>
  <si>
    <t>Foreign Trade Composition of Nepal</t>
  </si>
  <si>
    <t>Afghanistan</t>
  </si>
  <si>
    <t>Argentina</t>
  </si>
  <si>
    <t>Australia</t>
  </si>
  <si>
    <t>Bangladesh</t>
  </si>
  <si>
    <t>Brazil</t>
  </si>
  <si>
    <t>Canada</t>
  </si>
  <si>
    <t>China</t>
  </si>
  <si>
    <t>Denmark</t>
  </si>
  <si>
    <t>France</t>
  </si>
  <si>
    <t>Germany</t>
  </si>
  <si>
    <t>India</t>
  </si>
  <si>
    <t>Indonesia</t>
  </si>
  <si>
    <t>Italy</t>
  </si>
  <si>
    <t>Japan</t>
  </si>
  <si>
    <t>Malaysia</t>
  </si>
  <si>
    <t>Netherlands</t>
  </si>
  <si>
    <t>Qatar</t>
  </si>
  <si>
    <t>Thailand</t>
  </si>
  <si>
    <t>United Arab Emirates</t>
  </si>
  <si>
    <t>United Kingdom</t>
  </si>
  <si>
    <t>United States</t>
  </si>
  <si>
    <t xml:space="preserve">% Change in value (2025/26) </t>
  </si>
  <si>
    <t>% Share Total in  F.Y. 2082/83 ( Shrawan-Bhadra)</t>
  </si>
  <si>
    <t>% Change in Value  in  F.Y. 2082/83  (Shrawan-Bhadra)</t>
  </si>
  <si>
    <t>Percentage Change in Two Month of F.Y. 2081/82 compared to same period of the previous year (2080/81)</t>
  </si>
  <si>
    <t>Percentage Change in Two Month of F.Y. 2082/83 compared to same period of the previous year(2081/82)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</si>
</sst>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Arial"/>
      <family val="2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3" fillId="0" borderId="8" xfId="0" applyFont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0" fontId="0" fillId="0" borderId="0" xfId="0" applyAlignment="1">
      <alignment horizontal="left" vertical="top"/>
    </xf>
    <xf numFmtId="164" fontId="1" fillId="0" borderId="0" xfId="2" applyNumberFormat="1" applyFont="1" applyBorder="1" applyAlignment="1">
      <alignment vertical="top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9" fillId="0" borderId="7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13" fillId="0" borderId="0" xfId="0" applyFont="1"/>
    <xf numFmtId="164" fontId="13" fillId="0" borderId="0" xfId="1" applyNumberFormat="1" applyFont="1"/>
    <xf numFmtId="0" fontId="13" fillId="0" borderId="3" xfId="0" applyFont="1" applyBorder="1"/>
    <xf numFmtId="0" fontId="9" fillId="0" borderId="10" xfId="0" applyFont="1" applyBorder="1" applyAlignment="1">
      <alignment horizontal="right" vertical="top"/>
    </xf>
    <xf numFmtId="164" fontId="9" fillId="0" borderId="3" xfId="1" applyNumberFormat="1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3" fillId="0" borderId="6" xfId="0" applyFont="1" applyBorder="1"/>
    <xf numFmtId="0" fontId="13" fillId="0" borderId="9" xfId="0" applyFont="1" applyBorder="1"/>
    <xf numFmtId="0" fontId="13" fillId="0" borderId="5" xfId="0" applyFont="1" applyBorder="1"/>
    <xf numFmtId="0" fontId="9" fillId="0" borderId="3" xfId="0" applyFont="1" applyBorder="1" applyAlignment="1">
      <alignment horizontal="left"/>
    </xf>
    <xf numFmtId="43" fontId="4" fillId="0" borderId="2" xfId="0" applyNumberFormat="1" applyFont="1" applyBorder="1" applyAlignment="1">
      <alignment vertical="top"/>
    </xf>
    <xf numFmtId="43" fontId="4" fillId="0" borderId="3" xfId="0" applyNumberFormat="1" applyFont="1" applyBorder="1" applyAlignment="1">
      <alignment vertical="top"/>
    </xf>
    <xf numFmtId="0" fontId="16" fillId="0" borderId="8" xfId="0" applyFont="1" applyBorder="1"/>
    <xf numFmtId="0" fontId="9" fillId="0" borderId="8" xfId="0" applyFont="1" applyBorder="1" applyAlignment="1">
      <alignment vertical="top" wrapText="1"/>
    </xf>
    <xf numFmtId="164" fontId="7" fillId="0" borderId="0" xfId="1" applyNumberFormat="1" applyFont="1" applyBorder="1" applyAlignment="1"/>
    <xf numFmtId="164" fontId="7" fillId="0" borderId="0" xfId="1" applyNumberFormat="1" applyFont="1" applyBorder="1" applyAlignment="1">
      <alignment horizontal="left"/>
    </xf>
    <xf numFmtId="164" fontId="1" fillId="0" borderId="0" xfId="1" applyNumberFormat="1" applyFont="1" applyBorder="1"/>
    <xf numFmtId="164" fontId="0" fillId="0" borderId="0" xfId="1" applyNumberFormat="1" applyFont="1" applyFill="1" applyBorder="1"/>
    <xf numFmtId="0" fontId="11" fillId="0" borderId="0" xfId="0" applyFont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164" fontId="11" fillId="0" borderId="0" xfId="1" applyNumberFormat="1" applyFont="1" applyFill="1" applyBorder="1"/>
    <xf numFmtId="0" fontId="14" fillId="0" borderId="0" xfId="0" applyFont="1" applyAlignment="1">
      <alignment vertical="top"/>
    </xf>
    <xf numFmtId="43" fontId="11" fillId="0" borderId="0" xfId="1" applyFont="1" applyFill="1" applyBorder="1" applyAlignment="1">
      <alignment vertical="top"/>
    </xf>
    <xf numFmtId="0" fontId="17" fillId="0" borderId="0" xfId="0" applyFont="1" applyAlignment="1">
      <alignment vertical="top"/>
    </xf>
    <xf numFmtId="164" fontId="0" fillId="0" borderId="8" xfId="1" applyNumberFormat="1" applyFont="1" applyBorder="1" applyAlignment="1"/>
    <xf numFmtId="164" fontId="3" fillId="0" borderId="3" xfId="1" applyNumberFormat="1" applyFont="1" applyBorder="1" applyAlignment="1">
      <alignment horizontal="center" vertical="top"/>
    </xf>
    <xf numFmtId="164" fontId="3" fillId="0" borderId="3" xfId="1" applyNumberFormat="1" applyFont="1" applyBorder="1" applyAlignment="1">
      <alignment vertical="top"/>
    </xf>
    <xf numFmtId="164" fontId="3" fillId="0" borderId="8" xfId="1" applyNumberFormat="1" applyFont="1" applyBorder="1" applyAlignment="1">
      <alignment horizontal="center" vertical="top"/>
    </xf>
    <xf numFmtId="164" fontId="3" fillId="0" borderId="8" xfId="1" applyNumberFormat="1" applyFont="1" applyBorder="1" applyAlignment="1">
      <alignment vertical="top"/>
    </xf>
    <xf numFmtId="164" fontId="8" fillId="0" borderId="8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horizontal="center" vertical="top"/>
    </xf>
    <xf numFmtId="164" fontId="3" fillId="0" borderId="6" xfId="1" applyNumberFormat="1" applyFont="1" applyBorder="1" applyAlignment="1">
      <alignment vertical="top"/>
    </xf>
    <xf numFmtId="0" fontId="13" fillId="0" borderId="4" xfId="0" applyFont="1" applyBorder="1"/>
    <xf numFmtId="164" fontId="1" fillId="0" borderId="8" xfId="1" applyNumberFormat="1" applyFont="1" applyBorder="1" applyAlignment="1">
      <alignment vertical="top"/>
    </xf>
    <xf numFmtId="2" fontId="11" fillId="0" borderId="0" xfId="1" applyNumberFormat="1" applyFont="1" applyFill="1" applyBorder="1"/>
    <xf numFmtId="2" fontId="11" fillId="0" borderId="0" xfId="1" applyNumberFormat="1" applyFont="1" applyFill="1" applyBorder="1" applyAlignment="1">
      <alignment vertical="top"/>
    </xf>
    <xf numFmtId="43" fontId="1" fillId="0" borderId="0" xfId="1" applyFont="1" applyBorder="1" applyAlignment="1">
      <alignment vertical="top"/>
    </xf>
    <xf numFmtId="2" fontId="12" fillId="0" borderId="0" xfId="0" applyNumberFormat="1" applyFont="1"/>
    <xf numFmtId="43" fontId="4" fillId="0" borderId="0" xfId="1" applyFont="1" applyBorder="1" applyAlignment="1">
      <alignment vertical="top"/>
    </xf>
    <xf numFmtId="43" fontId="18" fillId="0" borderId="3" xfId="1" applyFont="1" applyBorder="1"/>
    <xf numFmtId="20" fontId="9" fillId="0" borderId="2" xfId="0" quotePrefix="1" applyNumberFormat="1" applyFont="1" applyBorder="1" applyAlignment="1">
      <alignment horizontal="right"/>
    </xf>
    <xf numFmtId="166" fontId="9" fillId="0" borderId="10" xfId="0" applyNumberFormat="1" applyFont="1" applyBorder="1" applyAlignment="1">
      <alignment horizontal="left"/>
    </xf>
    <xf numFmtId="165" fontId="16" fillId="0" borderId="7" xfId="1" applyNumberFormat="1" applyFont="1" applyBorder="1" applyAlignment="1">
      <alignment vertical="top"/>
    </xf>
    <xf numFmtId="165" fontId="16" fillId="0" borderId="8" xfId="1" applyNumberFormat="1" applyFont="1" applyBorder="1" applyAlignment="1">
      <alignment vertical="top"/>
    </xf>
    <xf numFmtId="0" fontId="13" fillId="0" borderId="8" xfId="0" applyFont="1" applyBorder="1"/>
    <xf numFmtId="166" fontId="9" fillId="0" borderId="11" xfId="0" applyNumberFormat="1" applyFont="1" applyBorder="1" applyAlignment="1">
      <alignment horizontal="left"/>
    </xf>
    <xf numFmtId="166" fontId="9" fillId="0" borderId="9" xfId="0" applyNumberFormat="1" applyFont="1" applyBorder="1" applyAlignment="1">
      <alignment horizontal="left"/>
    </xf>
    <xf numFmtId="0" fontId="13" fillId="0" borderId="11" xfId="0" applyFont="1" applyBorder="1"/>
    <xf numFmtId="20" fontId="9" fillId="0" borderId="0" xfId="0" quotePrefix="1" applyNumberFormat="1" applyFont="1" applyAlignment="1">
      <alignment horizontal="right"/>
    </xf>
    <xf numFmtId="166" fontId="9" fillId="0" borderId="8" xfId="0" applyNumberFormat="1" applyFont="1" applyBorder="1" applyAlignment="1">
      <alignment vertical="top"/>
    </xf>
    <xf numFmtId="166" fontId="9" fillId="0" borderId="11" xfId="0" applyNumberFormat="1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164" fontId="6" fillId="0" borderId="10" xfId="1" applyNumberFormat="1" applyFont="1" applyBorder="1" applyAlignment="1">
      <alignment horizontal="center" vertical="center"/>
    </xf>
    <xf numFmtId="43" fontId="10" fillId="0" borderId="0" xfId="1" applyFont="1"/>
    <xf numFmtId="164" fontId="2" fillId="0" borderId="15" xfId="1" applyNumberFormat="1" applyFont="1" applyFill="1" applyBorder="1" applyAlignment="1">
      <alignment vertical="top"/>
    </xf>
    <xf numFmtId="164" fontId="17" fillId="0" borderId="0" xfId="1" applyNumberFormat="1" applyFont="1" applyFill="1" applyBorder="1" applyAlignment="1">
      <alignment vertical="top"/>
    </xf>
    <xf numFmtId="164" fontId="2" fillId="0" borderId="13" xfId="1" applyNumberFormat="1" applyFont="1" applyBorder="1"/>
    <xf numFmtId="164" fontId="22" fillId="0" borderId="0" xfId="1" applyNumberFormat="1" applyFont="1" applyBorder="1" applyAlignment="1">
      <alignment horizontal="center" vertical="top"/>
    </xf>
    <xf numFmtId="164" fontId="1" fillId="0" borderId="7" xfId="1" applyNumberFormat="1" applyFont="1" applyBorder="1" applyAlignment="1">
      <alignment vertical="top"/>
    </xf>
    <xf numFmtId="164" fontId="1" fillId="0" borderId="1" xfId="1" applyNumberFormat="1" applyFont="1" applyBorder="1" applyAlignment="1"/>
    <xf numFmtId="164" fontId="1" fillId="0" borderId="7" xfId="1" applyNumberFormat="1" applyFont="1" applyBorder="1" applyAlignment="1"/>
    <xf numFmtId="164" fontId="12" fillId="0" borderId="0" xfId="1" applyNumberFormat="1" applyFont="1" applyFill="1" applyBorder="1" applyAlignment="1" applyProtection="1"/>
    <xf numFmtId="164" fontId="9" fillId="0" borderId="0" xfId="1" applyNumberFormat="1" applyFont="1" applyBorder="1" applyAlignment="1">
      <alignment horizontal="right"/>
    </xf>
    <xf numFmtId="2" fontId="11" fillId="0" borderId="0" xfId="1" applyNumberFormat="1" applyFont="1"/>
    <xf numFmtId="164" fontId="9" fillId="0" borderId="3" xfId="1" applyNumberFormat="1" applyFont="1" applyBorder="1" applyAlignment="1">
      <alignment horizontal="center" vertical="top" wrapText="1"/>
    </xf>
    <xf numFmtId="43" fontId="19" fillId="0" borderId="11" xfId="1" applyFont="1" applyBorder="1"/>
    <xf numFmtId="0" fontId="6" fillId="0" borderId="12" xfId="0" applyFont="1" applyBorder="1" applyAlignment="1">
      <alignment horizontal="left" vertical="top"/>
    </xf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/>
    <xf numFmtId="2" fontId="0" fillId="0" borderId="0" xfId="1" applyNumberFormat="1" applyFont="1"/>
    <xf numFmtId="0" fontId="18" fillId="0" borderId="0" xfId="0" applyFont="1"/>
    <xf numFmtId="0" fontId="8" fillId="0" borderId="0" xfId="0" applyFont="1"/>
    <xf numFmtId="164" fontId="8" fillId="0" borderId="0" xfId="1" applyNumberFormat="1" applyFont="1" applyFill="1" applyBorder="1" applyAlignment="1" applyProtection="1"/>
    <xf numFmtId="164" fontId="4" fillId="0" borderId="0" xfId="1" applyNumberFormat="1" applyFont="1" applyBorder="1" applyAlignment="1">
      <alignment horizontal="right"/>
    </xf>
    <xf numFmtId="0" fontId="6" fillId="0" borderId="14" xfId="0" applyFont="1" applyBorder="1" applyAlignment="1">
      <alignment horizontal="center" vertical="top"/>
    </xf>
    <xf numFmtId="164" fontId="11" fillId="0" borderId="0" xfId="1" applyNumberFormat="1" applyFont="1"/>
    <xf numFmtId="2" fontId="2" fillId="0" borderId="12" xfId="1" applyNumberFormat="1" applyFont="1" applyFill="1" applyBorder="1"/>
    <xf numFmtId="164" fontId="9" fillId="0" borderId="8" xfId="1" quotePrefix="1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43" fontId="1" fillId="0" borderId="10" xfId="1" applyFont="1" applyBorder="1"/>
    <xf numFmtId="43" fontId="1" fillId="0" borderId="11" xfId="1" applyFont="1" applyBorder="1"/>
    <xf numFmtId="43" fontId="1" fillId="0" borderId="3" xfId="1" applyFont="1" applyBorder="1"/>
    <xf numFmtId="43" fontId="1" fillId="0" borderId="8" xfId="1" applyFont="1" applyBorder="1"/>
    <xf numFmtId="43" fontId="19" fillId="0" borderId="8" xfId="1" applyFont="1" applyBorder="1"/>
    <xf numFmtId="43" fontId="2" fillId="0" borderId="12" xfId="1" applyFont="1" applyBorder="1"/>
    <xf numFmtId="0" fontId="19" fillId="0" borderId="6" xfId="0" applyFont="1" applyBorder="1"/>
    <xf numFmtId="2" fontId="19" fillId="0" borderId="3" xfId="1" applyNumberFormat="1" applyFont="1" applyBorder="1"/>
    <xf numFmtId="2" fontId="19" fillId="0" borderId="8" xfId="1" applyNumberFormat="1" applyFont="1" applyBorder="1"/>
    <xf numFmtId="2" fontId="21" fillId="0" borderId="12" xfId="1" applyNumberFormat="1" applyFont="1" applyBorder="1"/>
    <xf numFmtId="43" fontId="10" fillId="0" borderId="3" xfId="1" applyFont="1" applyBorder="1"/>
    <xf numFmtId="164" fontId="2" fillId="0" borderId="13" xfId="1" applyNumberFormat="1" applyFont="1" applyFill="1" applyBorder="1" applyAlignment="1">
      <alignment vertical="top"/>
    </xf>
    <xf numFmtId="164" fontId="1" fillId="0" borderId="7" xfId="1" applyNumberFormat="1" applyFont="1" applyBorder="1"/>
    <xf numFmtId="164" fontId="0" fillId="0" borderId="11" xfId="1" applyNumberFormat="1" applyFont="1" applyFill="1" applyBorder="1"/>
    <xf numFmtId="164" fontId="3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164" fontId="3" fillId="0" borderId="8" xfId="1" applyNumberFormat="1" applyFont="1" applyFill="1" applyBorder="1" applyAlignment="1">
      <alignment vertical="top"/>
    </xf>
    <xf numFmtId="164" fontId="0" fillId="0" borderId="8" xfId="1" applyNumberFormat="1" applyFont="1" applyFill="1" applyBorder="1"/>
    <xf numFmtId="164" fontId="3" fillId="0" borderId="8" xfId="1" applyNumberFormat="1" applyFont="1" applyFill="1" applyBorder="1" applyAlignment="1">
      <alignment horizontal="left"/>
    </xf>
    <xf numFmtId="164" fontId="8" fillId="0" borderId="8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vertical="top"/>
    </xf>
    <xf numFmtId="164" fontId="4" fillId="0" borderId="12" xfId="1" applyNumberFormat="1" applyFont="1" applyFill="1" applyBorder="1" applyAlignment="1">
      <alignment vertical="top"/>
    </xf>
    <xf numFmtId="164" fontId="1" fillId="0" borderId="14" xfId="1" applyNumberFormat="1" applyFont="1" applyBorder="1"/>
    <xf numFmtId="164" fontId="6" fillId="0" borderId="3" xfId="1" applyNumberFormat="1" applyFont="1" applyBorder="1" applyAlignment="1">
      <alignment horizontal="center" vertical="center"/>
    </xf>
    <xf numFmtId="164" fontId="1" fillId="0" borderId="3" xfId="2" applyNumberFormat="1" applyFont="1" applyBorder="1" applyAlignment="1">
      <alignment vertical="top"/>
    </xf>
    <xf numFmtId="164" fontId="1" fillId="0" borderId="8" xfId="2" applyNumberFormat="1" applyFont="1" applyBorder="1" applyAlignment="1">
      <alignment vertical="top"/>
    </xf>
    <xf numFmtId="165" fontId="22" fillId="0" borderId="0" xfId="1" applyNumberFormat="1" applyFont="1" applyBorder="1" applyAlignment="1">
      <alignment horizontal="center" vertical="top"/>
    </xf>
    <xf numFmtId="165" fontId="0" fillId="0" borderId="0" xfId="0" applyNumberFormat="1" applyAlignment="1">
      <alignment vertical="top"/>
    </xf>
    <xf numFmtId="164" fontId="3" fillId="0" borderId="6" xfId="1" applyNumberFormat="1" applyFont="1" applyBorder="1" applyAlignment="1"/>
    <xf numFmtId="164" fontId="1" fillId="0" borderId="12" xfId="1" applyNumberFormat="1" applyFont="1" applyBorder="1" applyAlignment="1">
      <alignment vertical="top"/>
    </xf>
    <xf numFmtId="0" fontId="2" fillId="0" borderId="15" xfId="0" applyFont="1" applyBorder="1" applyAlignment="1">
      <alignment vertical="top"/>
    </xf>
    <xf numFmtId="43" fontId="11" fillId="0" borderId="11" xfId="1" applyFont="1" applyBorder="1" applyAlignment="1">
      <alignment horizontal="right"/>
    </xf>
    <xf numFmtId="43" fontId="11" fillId="0" borderId="8" xfId="1" applyFont="1" applyBorder="1"/>
    <xf numFmtId="0" fontId="9" fillId="0" borderId="6" xfId="0" applyFont="1" applyBorder="1" applyAlignment="1">
      <alignment horizontal="left" vertical="top"/>
    </xf>
    <xf numFmtId="0" fontId="19" fillId="0" borderId="9" xfId="0" applyFont="1" applyBorder="1"/>
    <xf numFmtId="0" fontId="6" fillId="0" borderId="9" xfId="0" applyFont="1" applyBorder="1" applyAlignment="1">
      <alignment horizontal="left" vertical="top"/>
    </xf>
    <xf numFmtId="0" fontId="19" fillId="0" borderId="3" xfId="0" applyFont="1" applyBorder="1"/>
    <xf numFmtId="0" fontId="19" fillId="0" borderId="8" xfId="0" applyFont="1" applyBorder="1"/>
    <xf numFmtId="0" fontId="19" fillId="0" borderId="8" xfId="0" applyFont="1" applyBorder="1" applyAlignment="1">
      <alignment horizontal="right"/>
    </xf>
    <xf numFmtId="0" fontId="6" fillId="0" borderId="12" xfId="0" applyFont="1" applyBorder="1" applyAlignment="1">
      <alignment horizontal="center" vertical="top"/>
    </xf>
    <xf numFmtId="43" fontId="11" fillId="0" borderId="3" xfId="1" applyFont="1" applyBorder="1"/>
    <xf numFmtId="43" fontId="11" fillId="0" borderId="12" xfId="1" applyFont="1" applyBorder="1"/>
    <xf numFmtId="0" fontId="9" fillId="0" borderId="4" xfId="0" applyFont="1" applyBorder="1" applyAlignment="1">
      <alignment horizontal="center" vertical="top"/>
    </xf>
    <xf numFmtId="0" fontId="0" fillId="0" borderId="3" xfId="0" applyBorder="1"/>
    <xf numFmtId="0" fontId="0" fillId="0" borderId="8" xfId="0" applyBorder="1"/>
    <xf numFmtId="164" fontId="20" fillId="0" borderId="0" xfId="1" applyNumberFormat="1" applyFont="1" applyBorder="1" applyAlignment="1">
      <alignment horizontal="center" vertical="top"/>
    </xf>
    <xf numFmtId="2" fontId="11" fillId="0" borderId="0" xfId="0" applyNumberFormat="1" applyFont="1"/>
    <xf numFmtId="43" fontId="11" fillId="0" borderId="0" xfId="0" applyNumberFormat="1" applyFont="1"/>
    <xf numFmtId="43" fontId="12" fillId="0" borderId="0" xfId="1" applyFont="1"/>
    <xf numFmtId="0" fontId="4" fillId="0" borderId="8" xfId="0" applyFont="1" applyBorder="1" applyAlignment="1">
      <alignment horizontal="center" vertical="top"/>
    </xf>
    <xf numFmtId="0" fontId="4" fillId="0" borderId="11" xfId="0" applyFont="1" applyBorder="1" applyAlignment="1">
      <alignment horizontal="centerContinuous" vertical="top"/>
    </xf>
    <xf numFmtId="0" fontId="0" fillId="0" borderId="0" xfId="0" applyAlignment="1">
      <alignment horizontal="center" vertical="top"/>
    </xf>
    <xf numFmtId="164" fontId="4" fillId="0" borderId="7" xfId="2" applyNumberFormat="1" applyFont="1" applyBorder="1" applyAlignment="1">
      <alignment horizontal="right" vertical="top"/>
    </xf>
    <xf numFmtId="0" fontId="0" fillId="0" borderId="8" xfId="0" applyBorder="1" applyAlignment="1">
      <alignment horizontal="center" vertical="top"/>
    </xf>
    <xf numFmtId="164" fontId="20" fillId="0" borderId="6" xfId="1" applyNumberFormat="1" applyFont="1" applyBorder="1" applyAlignment="1">
      <alignment horizontal="center"/>
    </xf>
    <xf numFmtId="0" fontId="3" fillId="0" borderId="3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164" fontId="4" fillId="0" borderId="5" xfId="1" applyNumberFormat="1" applyFont="1" applyFill="1" applyBorder="1" applyAlignment="1">
      <alignment horizontal="right" vertical="top"/>
    </xf>
    <xf numFmtId="164" fontId="4" fillId="0" borderId="9" xfId="1" applyNumberFormat="1" applyFont="1" applyFill="1" applyBorder="1" applyAlignment="1">
      <alignment horizontal="right" vertical="top"/>
    </xf>
    <xf numFmtId="164" fontId="4" fillId="0" borderId="5" xfId="1" applyNumberFormat="1" applyFont="1" applyBorder="1" applyAlignment="1">
      <alignment horizontal="right" vertical="top"/>
    </xf>
    <xf numFmtId="164" fontId="4" fillId="0" borderId="9" xfId="1" applyNumberFormat="1" applyFont="1" applyBorder="1" applyAlignment="1">
      <alignment horizontal="right" vertical="top"/>
    </xf>
    <xf numFmtId="164" fontId="0" fillId="0" borderId="11" xfId="1" applyNumberFormat="1" applyFont="1" applyBorder="1"/>
    <xf numFmtId="2" fontId="0" fillId="0" borderId="8" xfId="1" applyNumberFormat="1" applyFont="1" applyFill="1" applyBorder="1"/>
    <xf numFmtId="43" fontId="0" fillId="0" borderId="8" xfId="1" applyFont="1" applyFill="1" applyBorder="1"/>
    <xf numFmtId="1" fontId="0" fillId="0" borderId="0" xfId="0" applyNumberFormat="1"/>
    <xf numFmtId="4" fontId="0" fillId="0" borderId="8" xfId="1" applyNumberFormat="1" applyFont="1" applyFill="1" applyBorder="1"/>
    <xf numFmtId="164" fontId="0" fillId="0" borderId="11" xfId="1" applyNumberFormat="1" applyFont="1" applyFill="1" applyBorder="1" applyAlignment="1">
      <alignment vertical="top"/>
    </xf>
    <xf numFmtId="0" fontId="2" fillId="0" borderId="12" xfId="0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Continuous" vertical="center"/>
    </xf>
    <xf numFmtId="164" fontId="4" fillId="0" borderId="1" xfId="2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19" fillId="0" borderId="1" xfId="1" applyNumberFormat="1" applyFont="1" applyFill="1" applyBorder="1"/>
    <xf numFmtId="164" fontId="19" fillId="0" borderId="7" xfId="1" applyNumberFormat="1" applyFont="1" applyFill="1" applyBorder="1"/>
    <xf numFmtId="164" fontId="19" fillId="0" borderId="11" xfId="1" applyNumberFormat="1" applyFont="1" applyFill="1" applyBorder="1"/>
    <xf numFmtId="164" fontId="19" fillId="0" borderId="7" xfId="1" applyNumberFormat="1" applyFont="1" applyBorder="1"/>
    <xf numFmtId="164" fontId="19" fillId="0" borderId="11" xfId="1" applyNumberFormat="1" applyFont="1" applyBorder="1"/>
    <xf numFmtId="164" fontId="23" fillId="0" borderId="7" xfId="1" applyNumberFormat="1" applyFont="1" applyFill="1" applyBorder="1" applyAlignment="1"/>
    <xf numFmtId="164" fontId="4" fillId="0" borderId="0" xfId="1" applyNumberFormat="1" applyFont="1" applyBorder="1" applyAlignment="1">
      <alignment horizontal="right" vertical="top"/>
    </xf>
    <xf numFmtId="164" fontId="4" fillId="0" borderId="11" xfId="1" applyNumberFormat="1" applyFont="1" applyBorder="1" applyAlignment="1">
      <alignment horizontal="right" vertical="top"/>
    </xf>
    <xf numFmtId="164" fontId="19" fillId="0" borderId="10" xfId="1" applyNumberFormat="1" applyFont="1" applyBorder="1"/>
    <xf numFmtId="164" fontId="21" fillId="0" borderId="7" xfId="1" applyNumberFormat="1" applyFont="1" applyFill="1" applyBorder="1" applyAlignment="1">
      <alignment vertical="top"/>
    </xf>
    <xf numFmtId="164" fontId="19" fillId="0" borderId="11" xfId="1" applyNumberFormat="1" applyFont="1" applyFill="1" applyBorder="1" applyAlignment="1">
      <alignment vertical="top"/>
    </xf>
    <xf numFmtId="164" fontId="19" fillId="0" borderId="14" xfId="1" applyNumberFormat="1" applyFont="1" applyFill="1" applyBorder="1" applyAlignment="1">
      <alignment vertical="top"/>
    </xf>
    <xf numFmtId="164" fontId="21" fillId="0" borderId="13" xfId="1" applyNumberFormat="1" applyFont="1" applyBorder="1"/>
    <xf numFmtId="164" fontId="19" fillId="0" borderId="8" xfId="1" applyNumberFormat="1" applyFont="1" applyBorder="1" applyAlignment="1"/>
    <xf numFmtId="164" fontId="19" fillId="0" borderId="3" xfId="1" applyNumberFormat="1" applyFont="1" applyBorder="1" applyAlignment="1"/>
    <xf numFmtId="164" fontId="19" fillId="0" borderId="8" xfId="1" applyNumberFormat="1" applyFont="1" applyBorder="1"/>
    <xf numFmtId="164" fontId="19" fillId="0" borderId="8" xfId="1" applyNumberFormat="1" applyFont="1" applyBorder="1" applyAlignment="1">
      <alignment vertical="top"/>
    </xf>
    <xf numFmtId="164" fontId="21" fillId="0" borderId="12" xfId="1" applyNumberFormat="1" applyFont="1" applyBorder="1"/>
    <xf numFmtId="166" fontId="0" fillId="0" borderId="11" xfId="1" applyNumberFormat="1" applyFont="1" applyFill="1" applyBorder="1" applyAlignment="1"/>
    <xf numFmtId="166" fontId="11" fillId="0" borderId="0" xfId="1" applyNumberFormat="1" applyFont="1" applyFill="1" applyBorder="1" applyAlignment="1"/>
    <xf numFmtId="2" fontId="0" fillId="0" borderId="2" xfId="1" applyNumberFormat="1" applyFont="1" applyBorder="1" applyAlignment="1">
      <alignment vertical="top"/>
    </xf>
    <xf numFmtId="2" fontId="0" fillId="0" borderId="0" xfId="1" applyNumberFormat="1" applyFont="1" applyBorder="1" applyAlignment="1">
      <alignment vertical="top"/>
    </xf>
    <xf numFmtId="2" fontId="1" fillId="0" borderId="15" xfId="1" applyNumberFormat="1" applyFont="1" applyBorder="1" applyAlignment="1">
      <alignment vertical="top"/>
    </xf>
    <xf numFmtId="165" fontId="0" fillId="0" borderId="3" xfId="1" applyNumberFormat="1" applyFont="1" applyBorder="1" applyAlignment="1">
      <alignment vertical="top"/>
    </xf>
    <xf numFmtId="165" fontId="0" fillId="0" borderId="8" xfId="1" applyNumberFormat="1" applyFont="1" applyBorder="1" applyAlignment="1">
      <alignment vertical="top"/>
    </xf>
    <xf numFmtId="165" fontId="0" fillId="0" borderId="12" xfId="1" applyNumberFormat="1" applyFont="1" applyBorder="1" applyAlignment="1">
      <alignment vertical="top"/>
    </xf>
    <xf numFmtId="166" fontId="0" fillId="0" borderId="12" xfId="1" applyNumberFormat="1" applyFont="1" applyFill="1" applyBorder="1" applyAlignment="1"/>
    <xf numFmtId="164" fontId="0" fillId="0" borderId="0" xfId="0" applyNumberFormat="1" applyAlignment="1">
      <alignment vertical="top"/>
    </xf>
    <xf numFmtId="43" fontId="0" fillId="0" borderId="3" xfId="1" applyFont="1" applyBorder="1"/>
    <xf numFmtId="43" fontId="0" fillId="0" borderId="8" xfId="1" applyFont="1" applyBorder="1"/>
    <xf numFmtId="43" fontId="19" fillId="0" borderId="6" xfId="1" applyFont="1" applyBorder="1"/>
    <xf numFmtId="43" fontId="21" fillId="0" borderId="12" xfId="1" applyFont="1" applyBorder="1"/>
    <xf numFmtId="166" fontId="11" fillId="0" borderId="0" xfId="0" applyNumberFormat="1" applyFont="1" applyAlignment="1">
      <alignment vertical="top"/>
    </xf>
    <xf numFmtId="0" fontId="15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2" fillId="0" borderId="0" xfId="1" applyNumberFormat="1" applyFont="1" applyBorder="1" applyAlignment="1">
      <alignment horizontal="center" vertical="top"/>
    </xf>
    <xf numFmtId="164" fontId="4" fillId="0" borderId="2" xfId="1" applyNumberFormat="1" applyFont="1" applyFill="1" applyBorder="1" applyAlignment="1">
      <alignment horizontal="center" vertical="top"/>
    </xf>
    <xf numFmtId="164" fontId="4" fillId="0" borderId="10" xfId="1" applyNumberFormat="1" applyFont="1" applyFill="1" applyBorder="1" applyAlignment="1">
      <alignment horizontal="center" vertical="top"/>
    </xf>
    <xf numFmtId="164" fontId="4" fillId="0" borderId="2" xfId="1" applyNumberFormat="1" applyFont="1" applyBorder="1" applyAlignment="1">
      <alignment horizontal="center" vertical="top"/>
    </xf>
    <xf numFmtId="164" fontId="4" fillId="0" borderId="10" xfId="1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top" wrapText="1"/>
    </xf>
    <xf numFmtId="166" fontId="2" fillId="0" borderId="8" xfId="0" applyNumberFormat="1" applyFont="1" applyBorder="1" applyAlignment="1">
      <alignment horizontal="center" vertical="top" wrapText="1"/>
    </xf>
    <xf numFmtId="166" fontId="2" fillId="0" borderId="6" xfId="0" applyNumberFormat="1" applyFont="1" applyBorder="1" applyAlignment="1">
      <alignment horizontal="center" vertical="top" wrapText="1"/>
    </xf>
    <xf numFmtId="164" fontId="4" fillId="0" borderId="7" xfId="1" applyNumberFormat="1" applyFont="1" applyFill="1" applyBorder="1" applyAlignment="1">
      <alignment horizontal="center" vertical="top"/>
    </xf>
    <xf numFmtId="164" fontId="4" fillId="0" borderId="11" xfId="1" applyNumberFormat="1" applyFont="1" applyFill="1" applyBorder="1" applyAlignment="1">
      <alignment horizontal="center" vertical="top"/>
    </xf>
    <xf numFmtId="164" fontId="4" fillId="0" borderId="7" xfId="1" applyNumberFormat="1" applyFont="1" applyBorder="1" applyAlignment="1">
      <alignment horizontal="center" vertical="top"/>
    </xf>
    <xf numFmtId="164" fontId="4" fillId="0" borderId="11" xfId="1" applyNumberFormat="1" applyFont="1" applyBorder="1" applyAlignment="1">
      <alignment horizontal="center" vertical="top"/>
    </xf>
    <xf numFmtId="164" fontId="22" fillId="0" borderId="5" xfId="1" applyNumberFormat="1" applyFont="1" applyBorder="1" applyAlignment="1">
      <alignment horizontal="center" vertical="top"/>
    </xf>
    <xf numFmtId="165" fontId="2" fillId="0" borderId="3" xfId="0" applyNumberFormat="1" applyFon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2" fontId="10" fillId="0" borderId="3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workbookViewId="0">
      <selection activeCell="A10" sqref="A10"/>
    </sheetView>
  </sheetViews>
  <sheetFormatPr defaultRowHeight="15.75" x14ac:dyDescent="0.25"/>
  <cols>
    <col min="1" max="1" width="42.5703125" style="9" bestFit="1" customWidth="1"/>
    <col min="2" max="2" width="14.28515625" style="9" customWidth="1"/>
    <col min="3" max="3" width="15.7109375" style="9" bestFit="1" customWidth="1"/>
    <col min="4" max="4" width="12.140625" style="9" bestFit="1" customWidth="1"/>
    <col min="5" max="5" width="13.5703125" style="9" bestFit="1" customWidth="1"/>
    <col min="6" max="6" width="20.28515625" style="9" customWidth="1"/>
    <col min="7" max="7" width="8.28515625" style="9" bestFit="1" customWidth="1"/>
    <col min="8" max="16384" width="9.140625" style="9"/>
  </cols>
  <sheetData>
    <row r="1" spans="1:11" ht="18.75" x14ac:dyDescent="0.3">
      <c r="A1" s="207" t="s">
        <v>110</v>
      </c>
      <c r="B1" s="207"/>
      <c r="C1" s="207"/>
      <c r="D1" s="207"/>
      <c r="E1" s="207"/>
      <c r="F1" s="207"/>
      <c r="G1" s="207"/>
    </row>
    <row r="2" spans="1:11" x14ac:dyDescent="0.25">
      <c r="A2" s="15"/>
      <c r="B2" s="15"/>
      <c r="C2" s="16"/>
      <c r="D2" s="15"/>
      <c r="E2" s="15"/>
      <c r="F2" s="10" t="s">
        <v>63</v>
      </c>
      <c r="G2" s="15"/>
      <c r="I2" s="52"/>
      <c r="J2" s="52"/>
    </row>
    <row r="3" spans="1:11" x14ac:dyDescent="0.25">
      <c r="A3" s="17"/>
      <c r="B3" s="18" t="s">
        <v>66</v>
      </c>
      <c r="C3" s="19" t="s">
        <v>67</v>
      </c>
      <c r="D3" s="20" t="s">
        <v>68</v>
      </c>
      <c r="E3" s="20" t="s">
        <v>69</v>
      </c>
      <c r="F3" s="208" t="s">
        <v>70</v>
      </c>
      <c r="G3" s="209"/>
    </row>
    <row r="4" spans="1:11" x14ac:dyDescent="0.25">
      <c r="A4" s="21"/>
      <c r="B4" s="22"/>
      <c r="C4" s="21"/>
      <c r="D4" s="22"/>
      <c r="E4" s="22"/>
      <c r="F4" s="23"/>
      <c r="G4" s="22"/>
    </row>
    <row r="5" spans="1:11" x14ac:dyDescent="0.25">
      <c r="A5" s="24" t="s">
        <v>100</v>
      </c>
      <c r="B5" s="53">
        <v>26.447033028210001</v>
      </c>
      <c r="C5" s="54">
        <v>259.74989812032999</v>
      </c>
      <c r="D5" s="25">
        <f>+B5+C5</f>
        <v>286.19693114853999</v>
      </c>
      <c r="E5" s="26">
        <f>+C5-B5</f>
        <v>233.30286509211999</v>
      </c>
      <c r="F5" s="55" t="s">
        <v>71</v>
      </c>
      <c r="G5" s="56">
        <f>C5/B5</f>
        <v>9.8215137343862011</v>
      </c>
    </row>
    <row r="6" spans="1:11" x14ac:dyDescent="0.25">
      <c r="A6" s="27" t="s">
        <v>72</v>
      </c>
      <c r="B6" s="57">
        <f>+B5*100/D5</f>
        <v>9.2408513683480553</v>
      </c>
      <c r="C6" s="58">
        <f>+C5*100/D5</f>
        <v>90.759148631651954</v>
      </c>
      <c r="D6" s="15"/>
      <c r="E6" s="59"/>
      <c r="F6" s="15"/>
      <c r="G6" s="60"/>
    </row>
    <row r="7" spans="1:11" x14ac:dyDescent="0.25">
      <c r="A7" s="21"/>
      <c r="B7" s="47"/>
      <c r="C7" s="21"/>
      <c r="D7" s="23"/>
      <c r="E7" s="21"/>
      <c r="F7" s="23"/>
      <c r="G7" s="61"/>
    </row>
    <row r="8" spans="1:11" x14ac:dyDescent="0.25">
      <c r="A8" s="24" t="s">
        <v>101</v>
      </c>
      <c r="B8" s="69">
        <v>25.093102621339998</v>
      </c>
      <c r="C8" s="108">
        <v>262.54262585926102</v>
      </c>
      <c r="D8" s="25">
        <f>+B8+C8</f>
        <v>287.63572848060102</v>
      </c>
      <c r="E8" s="26">
        <f>+C8-B8</f>
        <v>237.44952323792103</v>
      </c>
      <c r="F8" s="55" t="s">
        <v>71</v>
      </c>
      <c r="G8" s="56">
        <f>C8/B8</f>
        <v>10.4627406909812</v>
      </c>
    </row>
    <row r="9" spans="1:11" x14ac:dyDescent="0.25">
      <c r="A9" s="27" t="s">
        <v>72</v>
      </c>
      <c r="B9" s="57">
        <f>+B8*100/D8</f>
        <v>8.7239171412713947</v>
      </c>
      <c r="C9" s="58">
        <f>+C8*100/D8</f>
        <v>91.276082858728614</v>
      </c>
      <c r="D9" s="15"/>
      <c r="E9" s="59"/>
      <c r="F9" s="15"/>
      <c r="G9" s="62"/>
    </row>
    <row r="10" spans="1:11" x14ac:dyDescent="0.25">
      <c r="A10" s="21"/>
      <c r="B10" s="47"/>
      <c r="C10" s="21"/>
      <c r="D10" s="23"/>
      <c r="E10" s="21"/>
      <c r="F10" s="23"/>
      <c r="G10" s="22"/>
    </row>
    <row r="11" spans="1:11" x14ac:dyDescent="0.25">
      <c r="A11" s="24" t="s">
        <v>102</v>
      </c>
      <c r="B11" s="69">
        <v>47.31766264681</v>
      </c>
      <c r="C11" s="108">
        <v>305.15509859054498</v>
      </c>
      <c r="D11" s="25">
        <f>+B11+C11</f>
        <v>352.47276123735497</v>
      </c>
      <c r="E11" s="26">
        <f>+C11-B11</f>
        <v>257.83743594373499</v>
      </c>
      <c r="F11" s="63" t="s">
        <v>71</v>
      </c>
      <c r="G11" s="56">
        <f>C11/B11</f>
        <v>6.44907380291147</v>
      </c>
    </row>
    <row r="12" spans="1:11" x14ac:dyDescent="0.25">
      <c r="A12" s="27" t="s">
        <v>72</v>
      </c>
      <c r="B12" s="57">
        <f>+B11*100/D11</f>
        <v>13.424487747847929</v>
      </c>
      <c r="C12" s="58">
        <f>+C11*100/D11</f>
        <v>86.57551225215208</v>
      </c>
      <c r="D12" s="15"/>
      <c r="E12" s="59"/>
      <c r="F12" s="15"/>
      <c r="G12" s="62"/>
    </row>
    <row r="13" spans="1:11" x14ac:dyDescent="0.25">
      <c r="A13" s="21"/>
      <c r="B13" s="47"/>
      <c r="C13" s="21"/>
      <c r="D13" s="23"/>
      <c r="E13" s="21"/>
      <c r="F13" s="23"/>
      <c r="G13" s="22"/>
    </row>
    <row r="14" spans="1:11" ht="47.25" x14ac:dyDescent="0.25">
      <c r="A14" s="28" t="s">
        <v>135</v>
      </c>
      <c r="B14" s="64">
        <f>+B8/B5*100-100</f>
        <v>-5.1194037736702569</v>
      </c>
      <c r="C14" s="64">
        <f>+C8/C5*100-100</f>
        <v>1.075160282695208</v>
      </c>
      <c r="D14" s="65">
        <f>D8/D5*100-100</f>
        <v>0.50272982532935373</v>
      </c>
      <c r="E14" s="65">
        <f>E8/E5*100-100</f>
        <v>1.7773712912457142</v>
      </c>
      <c r="F14" s="15"/>
      <c r="G14" s="62"/>
    </row>
    <row r="15" spans="1:11" x14ac:dyDescent="0.25">
      <c r="A15" s="21"/>
      <c r="B15" s="66"/>
      <c r="C15" s="67"/>
      <c r="D15" s="67"/>
      <c r="E15" s="67"/>
      <c r="F15" s="23"/>
      <c r="G15" s="22"/>
    </row>
    <row r="16" spans="1:11" ht="47.25" x14ac:dyDescent="0.25">
      <c r="A16" s="28" t="s">
        <v>136</v>
      </c>
      <c r="B16" s="64">
        <f>+B11/B8*100-100</f>
        <v>88.568402085796691</v>
      </c>
      <c r="C16" s="64">
        <f>+C11/C8*100-100</f>
        <v>16.230687337654203</v>
      </c>
      <c r="D16" s="65">
        <f>D11/D8*100-100</f>
        <v>22.541369634171417</v>
      </c>
      <c r="E16" s="65">
        <f>E11/E8*100-100</f>
        <v>8.5862091562868983</v>
      </c>
      <c r="F16" s="15"/>
      <c r="G16" s="62"/>
      <c r="H16" s="147"/>
      <c r="I16" s="147"/>
      <c r="J16" s="147"/>
      <c r="K16" s="147"/>
    </row>
    <row r="17" spans="1:7" x14ac:dyDescent="0.25">
      <c r="A17" s="21"/>
      <c r="B17" s="21"/>
      <c r="C17" s="22"/>
      <c r="D17" s="22"/>
      <c r="E17" s="22"/>
      <c r="F17" s="23"/>
      <c r="G17" s="22"/>
    </row>
    <row r="20" spans="1:7" x14ac:dyDescent="0.25">
      <c r="B20" s="29"/>
      <c r="C20" s="30"/>
    </row>
    <row r="21" spans="1:7" x14ac:dyDescent="0.25">
      <c r="D21" s="31"/>
      <c r="E21" s="31"/>
    </row>
  </sheetData>
  <mergeCells count="2">
    <mergeCell ref="A1:G1"/>
    <mergeCell ref="F3:G3"/>
  </mergeCells>
  <pageMargins left="0.7" right="0.7" top="0.75" bottom="0.75" header="0.3" footer="0.3"/>
  <pageSetup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3"/>
  <sheetViews>
    <sheetView topLeftCell="A22" workbookViewId="0">
      <selection activeCell="L42" sqref="L42"/>
    </sheetView>
  </sheetViews>
  <sheetFormatPr defaultRowHeight="15.75" x14ac:dyDescent="0.25"/>
  <cols>
    <col min="1" max="1" width="4" style="33" bestFit="1" customWidth="1"/>
    <col min="2" max="2" width="21.28515625" style="33" customWidth="1"/>
    <col min="3" max="3" width="7.42578125" style="33" bestFit="1" customWidth="1"/>
    <col min="4" max="4" width="14.140625" style="34" customWidth="1"/>
    <col min="5" max="5" width="17" style="33" bestFit="1" customWidth="1"/>
    <col min="6" max="6" width="11.28515625" style="34" customWidth="1"/>
    <col min="7" max="7" width="11.28515625" style="33" customWidth="1"/>
    <col min="8" max="8" width="10.85546875" style="33" customWidth="1"/>
    <col min="9" max="9" width="12.140625" style="34" customWidth="1"/>
    <col min="10" max="10" width="20" style="49" customWidth="1"/>
    <col min="11" max="11" width="17.140625" style="193" customWidth="1"/>
    <col min="12" max="16384" width="9.140625" style="33"/>
  </cols>
  <sheetData>
    <row r="1" spans="1:12" ht="18.75" x14ac:dyDescent="0.25">
      <c r="A1" s="210" t="s">
        <v>86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2" ht="18.75" x14ac:dyDescent="0.25">
      <c r="A2" s="210" t="s">
        <v>103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2" ht="18.75" x14ac:dyDescent="0.25">
      <c r="A3" s="73"/>
      <c r="B3" s="73"/>
      <c r="C3" s="73"/>
      <c r="D3" s="73"/>
      <c r="E3" s="73"/>
      <c r="F3" s="73" t="s">
        <v>87</v>
      </c>
      <c r="G3" s="73"/>
      <c r="H3" s="73"/>
      <c r="I3" s="73"/>
      <c r="J3" s="144" t="s">
        <v>92</v>
      </c>
      <c r="K3" s="73"/>
    </row>
    <row r="4" spans="1:12" x14ac:dyDescent="0.25">
      <c r="A4" s="154"/>
      <c r="B4" s="154"/>
      <c r="C4" s="155"/>
      <c r="D4" s="211" t="s">
        <v>97</v>
      </c>
      <c r="E4" s="212"/>
      <c r="F4" s="213" t="s">
        <v>98</v>
      </c>
      <c r="G4" s="214"/>
      <c r="H4" s="213" t="s">
        <v>99</v>
      </c>
      <c r="I4" s="214"/>
      <c r="J4" s="215" t="s">
        <v>134</v>
      </c>
      <c r="K4" s="218" t="s">
        <v>106</v>
      </c>
    </row>
    <row r="5" spans="1:12" ht="30" customHeight="1" x14ac:dyDescent="0.25">
      <c r="A5" s="156"/>
      <c r="B5" s="156"/>
      <c r="C5" s="4"/>
      <c r="D5" s="221" t="s">
        <v>94</v>
      </c>
      <c r="E5" s="222"/>
      <c r="F5" s="223" t="s">
        <v>104</v>
      </c>
      <c r="G5" s="224"/>
      <c r="H5" s="223" t="s">
        <v>104</v>
      </c>
      <c r="I5" s="224"/>
      <c r="J5" s="216"/>
      <c r="K5" s="219"/>
    </row>
    <row r="6" spans="1:12" x14ac:dyDescent="0.25">
      <c r="A6" s="157" t="s">
        <v>0</v>
      </c>
      <c r="B6" s="157" t="s">
        <v>1</v>
      </c>
      <c r="C6" s="158" t="s">
        <v>2</v>
      </c>
      <c r="D6" s="159" t="s">
        <v>3</v>
      </c>
      <c r="E6" s="160" t="s">
        <v>4</v>
      </c>
      <c r="F6" s="180" t="s">
        <v>3</v>
      </c>
      <c r="G6" s="181" t="s">
        <v>4</v>
      </c>
      <c r="H6" s="161" t="s">
        <v>3</v>
      </c>
      <c r="I6" s="162" t="s">
        <v>4</v>
      </c>
      <c r="J6" s="217"/>
      <c r="K6" s="220"/>
    </row>
    <row r="7" spans="1:12" x14ac:dyDescent="0.25">
      <c r="A7" s="156">
        <v>1</v>
      </c>
      <c r="B7" s="118" t="s">
        <v>5</v>
      </c>
      <c r="C7" s="119"/>
      <c r="D7" s="32"/>
      <c r="E7" s="32">
        <v>106791238.74394999</v>
      </c>
      <c r="F7" s="174"/>
      <c r="G7" s="182">
        <v>144242.75015000001</v>
      </c>
      <c r="H7" s="32"/>
      <c r="I7" s="163">
        <v>20420227.505479999</v>
      </c>
      <c r="J7" s="164">
        <f>+I7/G7*100-100</f>
        <v>14056.848426867018</v>
      </c>
      <c r="K7" s="192">
        <f>I7/I$47*100</f>
        <v>43.155613281030611</v>
      </c>
      <c r="L7" s="37"/>
    </row>
    <row r="8" spans="1:12" x14ac:dyDescent="0.25">
      <c r="A8" s="156">
        <v>2</v>
      </c>
      <c r="B8" s="115" t="s">
        <v>91</v>
      </c>
      <c r="C8" s="119"/>
      <c r="D8" s="32"/>
      <c r="E8" s="32">
        <v>14397757.922489999</v>
      </c>
      <c r="F8" s="175"/>
      <c r="G8" s="176">
        <v>2119398.31513</v>
      </c>
      <c r="H8" s="32"/>
      <c r="I8" s="111">
        <v>2032749.3936399997</v>
      </c>
      <c r="J8" s="164">
        <f t="shared" ref="J8:J47" si="0">+I8/G8*100-100</f>
        <v>-4.0883736139370086</v>
      </c>
      <c r="K8" s="192">
        <f t="shared" ref="K8:K47" si="1">I8/I$47*100</f>
        <v>4.2959632406463353</v>
      </c>
      <c r="L8" s="206"/>
    </row>
    <row r="9" spans="1:12" x14ac:dyDescent="0.25">
      <c r="A9" s="156">
        <v>3</v>
      </c>
      <c r="B9" s="115" t="s">
        <v>7</v>
      </c>
      <c r="C9" s="119" t="s">
        <v>8</v>
      </c>
      <c r="D9" s="32">
        <v>472023.051022142</v>
      </c>
      <c r="E9" s="32">
        <v>10776856.443050001</v>
      </c>
      <c r="F9" s="177">
        <v>70963.725147925303</v>
      </c>
      <c r="G9" s="178">
        <v>1999606.8322000001</v>
      </c>
      <c r="H9" s="85">
        <v>53572.690970465497</v>
      </c>
      <c r="I9" s="163">
        <v>1585438.0201300001</v>
      </c>
      <c r="J9" s="164">
        <f t="shared" si="0"/>
        <v>-20.71251234995654</v>
      </c>
      <c r="K9" s="192">
        <f t="shared" si="1"/>
        <v>3.350626238586798</v>
      </c>
      <c r="L9" s="206"/>
    </row>
    <row r="10" spans="1:12" x14ac:dyDescent="0.25">
      <c r="A10" s="156">
        <v>4</v>
      </c>
      <c r="B10" s="115" t="s">
        <v>10</v>
      </c>
      <c r="C10" s="119" t="s">
        <v>11</v>
      </c>
      <c r="D10" s="32">
        <v>15887379.010000212</v>
      </c>
      <c r="E10" s="32">
        <v>8754390.5759400018</v>
      </c>
      <c r="F10" s="175">
        <v>3699368.8801681395</v>
      </c>
      <c r="G10" s="176">
        <v>2400903.614120001</v>
      </c>
      <c r="H10" s="32"/>
      <c r="I10" s="111">
        <v>1710566.43298</v>
      </c>
      <c r="J10" s="164">
        <f t="shared" si="0"/>
        <v>-28.753223456370563</v>
      </c>
      <c r="K10" s="192">
        <f t="shared" si="1"/>
        <v>3.615069589865552</v>
      </c>
      <c r="L10" s="206"/>
    </row>
    <row r="11" spans="1:12" x14ac:dyDescent="0.25">
      <c r="A11" s="156">
        <v>5</v>
      </c>
      <c r="B11" s="118" t="s">
        <v>6</v>
      </c>
      <c r="C11" s="119"/>
      <c r="D11" s="32"/>
      <c r="E11" s="32">
        <v>2414300.6316999998</v>
      </c>
      <c r="F11" s="175"/>
      <c r="G11" s="176">
        <v>341257.96781999996</v>
      </c>
      <c r="H11" s="32"/>
      <c r="I11" s="111">
        <v>1362563.0510200001</v>
      </c>
      <c r="J11" s="164">
        <f t="shared" si="0"/>
        <v>299.27655307925238</v>
      </c>
      <c r="K11" s="192">
        <f t="shared" si="1"/>
        <v>2.8796076872826251</v>
      </c>
      <c r="L11" s="206"/>
    </row>
    <row r="12" spans="1:12" x14ac:dyDescent="0.25">
      <c r="A12" s="156">
        <v>6</v>
      </c>
      <c r="B12" s="116" t="s">
        <v>15</v>
      </c>
      <c r="C12" s="119"/>
      <c r="D12" s="32"/>
      <c r="E12" s="32">
        <v>12326544.49594</v>
      </c>
      <c r="F12" s="175"/>
      <c r="G12" s="178">
        <v>15585.008</v>
      </c>
      <c r="H12" s="32"/>
      <c r="I12" s="163">
        <v>1384728.72982</v>
      </c>
      <c r="J12" s="165">
        <f t="shared" si="0"/>
        <v>8785.0049343574283</v>
      </c>
      <c r="K12" s="192">
        <f t="shared" si="1"/>
        <v>2.9264520949733632</v>
      </c>
      <c r="L12" s="206"/>
    </row>
    <row r="13" spans="1:12" x14ac:dyDescent="0.25">
      <c r="A13" s="156">
        <v>7</v>
      </c>
      <c r="B13" s="115" t="s">
        <v>9</v>
      </c>
      <c r="C13" s="119"/>
      <c r="D13" s="32"/>
      <c r="E13" s="32">
        <v>8226838.6849600002</v>
      </c>
      <c r="F13" s="175"/>
      <c r="G13" s="176">
        <v>1048178.16106</v>
      </c>
      <c r="H13" s="32"/>
      <c r="I13" s="111">
        <v>995025.30987</v>
      </c>
      <c r="J13" s="164">
        <f t="shared" si="0"/>
        <v>-5.0709748747529346</v>
      </c>
      <c r="K13" s="192">
        <f t="shared" si="1"/>
        <v>2.1028623440196093</v>
      </c>
      <c r="L13" s="206"/>
    </row>
    <row r="14" spans="1:12" x14ac:dyDescent="0.25">
      <c r="A14" s="156">
        <v>8</v>
      </c>
      <c r="B14" s="115" t="s">
        <v>74</v>
      </c>
      <c r="C14" s="119"/>
      <c r="D14" s="32"/>
      <c r="E14" s="32">
        <v>5142817.0292799994</v>
      </c>
      <c r="F14" s="175"/>
      <c r="G14" s="176">
        <v>1151781.1958699999</v>
      </c>
      <c r="H14" s="32"/>
      <c r="I14" s="111">
        <v>1222411.3767500001</v>
      </c>
      <c r="J14" s="164">
        <f t="shared" si="0"/>
        <v>6.1322568152060768</v>
      </c>
      <c r="K14" s="192">
        <f t="shared" si="1"/>
        <v>2.5834145398819923</v>
      </c>
      <c r="L14" s="206"/>
    </row>
    <row r="15" spans="1:12" x14ac:dyDescent="0.25">
      <c r="A15" s="156">
        <v>9</v>
      </c>
      <c r="B15" s="115" t="s">
        <v>12</v>
      </c>
      <c r="C15" s="119"/>
      <c r="D15" s="32"/>
      <c r="E15" s="32">
        <v>7717836.82388</v>
      </c>
      <c r="F15" s="175"/>
      <c r="G15" s="176">
        <v>1292548.15894</v>
      </c>
      <c r="H15" s="32"/>
      <c r="I15" s="111">
        <v>1241486.2948799999</v>
      </c>
      <c r="J15" s="164">
        <f t="shared" si="0"/>
        <v>-3.9504805841722117</v>
      </c>
      <c r="K15" s="192">
        <f t="shared" si="1"/>
        <v>2.6237270089749387</v>
      </c>
      <c r="L15" s="206"/>
    </row>
    <row r="16" spans="1:12" x14ac:dyDescent="0.25">
      <c r="A16" s="156">
        <v>10</v>
      </c>
      <c r="B16" s="115" t="s">
        <v>17</v>
      </c>
      <c r="C16" s="119" t="s">
        <v>14</v>
      </c>
      <c r="D16" s="32">
        <v>15598659.990665721</v>
      </c>
      <c r="E16" s="32">
        <v>4590856.2244199999</v>
      </c>
      <c r="F16" s="175">
        <v>4470850.0708492976</v>
      </c>
      <c r="G16" s="176">
        <v>1264827.28963</v>
      </c>
      <c r="H16" s="32">
        <v>2590688.6402227334</v>
      </c>
      <c r="I16" s="111">
        <v>803205.00053999992</v>
      </c>
      <c r="J16" s="164">
        <f t="shared" si="0"/>
        <v>-36.496863474936447</v>
      </c>
      <c r="K16" s="192">
        <f t="shared" si="1"/>
        <v>1.6974739571041539</v>
      </c>
      <c r="L16" s="206"/>
    </row>
    <row r="17" spans="1:12" x14ac:dyDescent="0.25">
      <c r="A17" s="156">
        <v>11</v>
      </c>
      <c r="B17" s="115" t="s">
        <v>16</v>
      </c>
      <c r="C17" s="119"/>
      <c r="D17" s="32"/>
      <c r="E17" s="32">
        <v>16357191.729509998</v>
      </c>
      <c r="F17" s="175"/>
      <c r="G17" s="176">
        <v>2243064.3315899996</v>
      </c>
      <c r="H17" s="32"/>
      <c r="I17" s="111">
        <v>489410.49328</v>
      </c>
      <c r="J17" s="164">
        <f t="shared" si="0"/>
        <v>-78.181165542716258</v>
      </c>
      <c r="K17" s="192">
        <f t="shared" si="1"/>
        <v>1.0343082601798683</v>
      </c>
      <c r="L17" s="206"/>
    </row>
    <row r="18" spans="1:12" x14ac:dyDescent="0.25">
      <c r="A18" s="156">
        <v>12</v>
      </c>
      <c r="B18" s="116" t="s">
        <v>75</v>
      </c>
      <c r="C18" s="119"/>
      <c r="D18" s="32"/>
      <c r="E18" s="32">
        <v>7099647.5832899995</v>
      </c>
      <c r="F18" s="175"/>
      <c r="G18" s="176">
        <v>1510634.6221500002</v>
      </c>
      <c r="H18" s="32"/>
      <c r="I18" s="111">
        <v>447031.11733000004</v>
      </c>
      <c r="J18" s="164">
        <f t="shared" si="0"/>
        <v>-70.407727270690643</v>
      </c>
      <c r="K18" s="192">
        <f t="shared" si="1"/>
        <v>0.9447447154495856</v>
      </c>
      <c r="L18" s="206"/>
    </row>
    <row r="19" spans="1:12" x14ac:dyDescent="0.25">
      <c r="A19" s="156">
        <v>13</v>
      </c>
      <c r="B19" s="115" t="s">
        <v>13</v>
      </c>
      <c r="C19" s="119" t="s">
        <v>14</v>
      </c>
      <c r="D19" s="32">
        <v>4301045</v>
      </c>
      <c r="E19" s="32">
        <v>7683706.4492199998</v>
      </c>
      <c r="F19" s="177">
        <v>382150</v>
      </c>
      <c r="G19" s="178">
        <v>597352</v>
      </c>
      <c r="H19" s="166">
        <v>522200</v>
      </c>
      <c r="I19" s="163">
        <v>859611</v>
      </c>
      <c r="J19" s="164">
        <f t="shared" si="0"/>
        <v>43.903594530528068</v>
      </c>
      <c r="K19" s="192">
        <f t="shared" si="1"/>
        <v>1.8166810275823124</v>
      </c>
      <c r="L19" s="206"/>
    </row>
    <row r="20" spans="1:12" x14ac:dyDescent="0.25">
      <c r="A20" s="156">
        <v>14</v>
      </c>
      <c r="B20" s="115" t="s">
        <v>18</v>
      </c>
      <c r="C20" s="119"/>
      <c r="D20" s="32"/>
      <c r="E20" s="32">
        <v>3224130.4974000002</v>
      </c>
      <c r="F20" s="175"/>
      <c r="G20" s="178">
        <v>622064.90676000004</v>
      </c>
      <c r="H20" s="32"/>
      <c r="I20" s="163">
        <v>703509.10988</v>
      </c>
      <c r="J20" s="164">
        <f t="shared" si="0"/>
        <v>13.092557100544184</v>
      </c>
      <c r="K20" s="192">
        <f t="shared" si="1"/>
        <v>1.4867790810614527</v>
      </c>
      <c r="L20" s="206"/>
    </row>
    <row r="21" spans="1:12" x14ac:dyDescent="0.25">
      <c r="A21" s="156">
        <v>15</v>
      </c>
      <c r="B21" s="116" t="s">
        <v>81</v>
      </c>
      <c r="C21" s="119"/>
      <c r="D21" s="32"/>
      <c r="E21" s="32">
        <v>3629816.6060000001</v>
      </c>
      <c r="F21" s="175"/>
      <c r="G21" s="178">
        <v>739678.39599999995</v>
      </c>
      <c r="H21" s="32"/>
      <c r="I21" s="163">
        <v>488544.87300000002</v>
      </c>
      <c r="J21" s="164">
        <f t="shared" si="0"/>
        <v>-33.951717984203498</v>
      </c>
      <c r="K21" s="192">
        <f t="shared" si="1"/>
        <v>1.0324788792857589</v>
      </c>
      <c r="L21" s="206"/>
    </row>
    <row r="22" spans="1:12" x14ac:dyDescent="0.25">
      <c r="A22" s="156">
        <v>16</v>
      </c>
      <c r="B22" s="115" t="s">
        <v>20</v>
      </c>
      <c r="C22" s="119"/>
      <c r="D22" s="32"/>
      <c r="E22" s="32">
        <v>2377207.4081000001</v>
      </c>
      <c r="F22" s="175"/>
      <c r="G22" s="176">
        <v>310427.22687000001</v>
      </c>
      <c r="H22" s="32"/>
      <c r="I22" s="111">
        <v>452288.02124999999</v>
      </c>
      <c r="J22" s="164">
        <f t="shared" si="0"/>
        <v>45.69856703948463</v>
      </c>
      <c r="K22" s="192">
        <f t="shared" si="1"/>
        <v>0.95585452862704279</v>
      </c>
      <c r="L22" s="206"/>
    </row>
    <row r="23" spans="1:12" x14ac:dyDescent="0.25">
      <c r="A23" s="156">
        <v>17</v>
      </c>
      <c r="B23" s="115" t="s">
        <v>23</v>
      </c>
      <c r="C23" s="119"/>
      <c r="D23" s="32"/>
      <c r="E23" s="32">
        <v>2043731.5893600003</v>
      </c>
      <c r="F23" s="175"/>
      <c r="G23" s="176">
        <v>374126.99354</v>
      </c>
      <c r="H23" s="32"/>
      <c r="I23" s="111">
        <v>493641.41625999997</v>
      </c>
      <c r="J23" s="164">
        <f t="shared" si="0"/>
        <v>31.944880958508548</v>
      </c>
      <c r="K23" s="192">
        <f t="shared" si="1"/>
        <v>1.0432497901357762</v>
      </c>
      <c r="L23" s="206"/>
    </row>
    <row r="24" spans="1:12" x14ac:dyDescent="0.25">
      <c r="A24" s="156">
        <v>18</v>
      </c>
      <c r="B24" s="115" t="s">
        <v>80</v>
      </c>
      <c r="C24" s="119"/>
      <c r="D24" s="32"/>
      <c r="E24" s="32">
        <v>2515320.8325</v>
      </c>
      <c r="F24" s="175"/>
      <c r="G24" s="176">
        <v>340257.76</v>
      </c>
      <c r="H24" s="32"/>
      <c r="I24" s="111">
        <v>470979.52</v>
      </c>
      <c r="J24" s="164">
        <f t="shared" si="0"/>
        <v>38.418450765090569</v>
      </c>
      <c r="K24" s="192">
        <f t="shared" si="1"/>
        <v>0.99535668850657366</v>
      </c>
      <c r="L24" s="206"/>
    </row>
    <row r="25" spans="1:12" x14ac:dyDescent="0.25">
      <c r="A25" s="156">
        <v>19</v>
      </c>
      <c r="B25" s="115" t="s">
        <v>82</v>
      </c>
      <c r="C25" s="119"/>
      <c r="D25" s="32"/>
      <c r="E25" s="32">
        <v>2219429.7316000001</v>
      </c>
      <c r="F25" s="175"/>
      <c r="G25" s="178">
        <v>272360.29219000001</v>
      </c>
      <c r="H25" s="32"/>
      <c r="I25" s="163">
        <v>451336.17158999998</v>
      </c>
      <c r="J25" s="164">
        <f t="shared" si="0"/>
        <v>65.712912099222393</v>
      </c>
      <c r="K25" s="192">
        <f t="shared" si="1"/>
        <v>0.953842912653733</v>
      </c>
      <c r="L25" s="206"/>
    </row>
    <row r="26" spans="1:12" x14ac:dyDescent="0.25">
      <c r="A26" s="156">
        <v>20</v>
      </c>
      <c r="B26" s="115" t="s">
        <v>79</v>
      </c>
      <c r="C26" s="119"/>
      <c r="D26" s="32"/>
      <c r="E26" s="32">
        <v>3083186.9345899997</v>
      </c>
      <c r="F26" s="175"/>
      <c r="G26" s="176">
        <v>406004.74188000005</v>
      </c>
      <c r="H26" s="32"/>
      <c r="I26" s="111">
        <v>489813.09421999997</v>
      </c>
      <c r="J26" s="164">
        <f t="shared" si="0"/>
        <v>20.642210224424076</v>
      </c>
      <c r="K26" s="192">
        <f t="shared" si="1"/>
        <v>1.035159107236717</v>
      </c>
      <c r="L26" s="206"/>
    </row>
    <row r="27" spans="1:12" x14ac:dyDescent="0.25">
      <c r="A27" s="156">
        <v>21</v>
      </c>
      <c r="B27" s="117" t="s">
        <v>73</v>
      </c>
      <c r="C27" s="119"/>
      <c r="D27" s="32"/>
      <c r="E27" s="32">
        <v>4514096.9005399998</v>
      </c>
      <c r="F27" s="175"/>
      <c r="G27" s="178">
        <v>490774.71578000003</v>
      </c>
      <c r="H27" s="32"/>
      <c r="I27" s="163">
        <v>557631.38214</v>
      </c>
      <c r="J27" s="164">
        <f t="shared" si="0"/>
        <v>13.622679451557133</v>
      </c>
      <c r="K27" s="192">
        <f t="shared" si="1"/>
        <v>1.1784846312090473</v>
      </c>
      <c r="L27" s="206"/>
    </row>
    <row r="28" spans="1:12" x14ac:dyDescent="0.25">
      <c r="A28" s="156">
        <v>22</v>
      </c>
      <c r="B28" s="115" t="s">
        <v>22</v>
      </c>
      <c r="C28" s="119"/>
      <c r="D28" s="32"/>
      <c r="E28" s="32">
        <v>2042195.8914999999</v>
      </c>
      <c r="F28" s="175"/>
      <c r="G28" s="176">
        <v>245326.31721000001</v>
      </c>
      <c r="H28" s="32"/>
      <c r="I28" s="111">
        <v>289177.77399000002</v>
      </c>
      <c r="J28" s="164">
        <f t="shared" si="0"/>
        <v>17.874746288415125</v>
      </c>
      <c r="K28" s="192">
        <f t="shared" si="1"/>
        <v>0.61114129019535457</v>
      </c>
      <c r="L28" s="206"/>
    </row>
    <row r="29" spans="1:12" x14ac:dyDescent="0.25">
      <c r="A29" s="156">
        <v>23</v>
      </c>
      <c r="B29" s="115" t="s">
        <v>21</v>
      </c>
      <c r="C29" s="119"/>
      <c r="D29" s="32"/>
      <c r="E29" s="32">
        <v>1222663.6399500004</v>
      </c>
      <c r="F29" s="175"/>
      <c r="G29" s="176">
        <v>245858.01855000001</v>
      </c>
      <c r="H29" s="32"/>
      <c r="I29" s="111">
        <v>260142.05426999999</v>
      </c>
      <c r="J29" s="164">
        <f t="shared" si="0"/>
        <v>5.8098718131070655</v>
      </c>
      <c r="K29" s="192">
        <f t="shared" si="1"/>
        <v>0.54977790473667432</v>
      </c>
      <c r="L29" s="206"/>
    </row>
    <row r="30" spans="1:12" x14ac:dyDescent="0.25">
      <c r="A30" s="156">
        <v>24</v>
      </c>
      <c r="B30" s="115" t="s">
        <v>19</v>
      </c>
      <c r="C30" s="119" t="s">
        <v>14</v>
      </c>
      <c r="D30" s="32">
        <v>13879592</v>
      </c>
      <c r="E30" s="32">
        <v>2058685.25238</v>
      </c>
      <c r="F30" s="177">
        <v>1482000</v>
      </c>
      <c r="G30" s="178">
        <v>215248.8</v>
      </c>
      <c r="H30" s="166">
        <v>1481940</v>
      </c>
      <c r="I30" s="163">
        <v>231796.76</v>
      </c>
      <c r="J30" s="164">
        <f t="shared" si="0"/>
        <v>7.6878291539836709</v>
      </c>
      <c r="K30" s="192">
        <f t="shared" si="1"/>
        <v>0.48987364766976077</v>
      </c>
      <c r="L30" s="206"/>
    </row>
    <row r="31" spans="1:12" x14ac:dyDescent="0.25">
      <c r="A31" s="156">
        <v>25</v>
      </c>
      <c r="B31" s="116" t="s">
        <v>76</v>
      </c>
      <c r="C31" s="119"/>
      <c r="D31" s="32"/>
      <c r="E31" s="32">
        <v>1150769.3160000001</v>
      </c>
      <c r="F31" s="175"/>
      <c r="G31" s="178">
        <v>214990.07999999999</v>
      </c>
      <c r="H31" s="32"/>
      <c r="I31" s="163">
        <v>165061.14799999999</v>
      </c>
      <c r="J31" s="164">
        <f t="shared" si="0"/>
        <v>-23.22383060650985</v>
      </c>
      <c r="K31" s="192">
        <f t="shared" si="1"/>
        <v>0.3488362247139184</v>
      </c>
      <c r="L31" s="206"/>
    </row>
    <row r="32" spans="1:12" x14ac:dyDescent="0.25">
      <c r="A32" s="156">
        <v>26</v>
      </c>
      <c r="B32" s="115" t="s">
        <v>32</v>
      </c>
      <c r="C32" s="119"/>
      <c r="D32" s="32"/>
      <c r="E32" s="32">
        <v>1329969.40157</v>
      </c>
      <c r="F32" s="175"/>
      <c r="G32" s="176">
        <v>224770.83863000001</v>
      </c>
      <c r="H32" s="32"/>
      <c r="I32" s="111">
        <v>125840.36805</v>
      </c>
      <c r="J32" s="164">
        <f t="shared" si="0"/>
        <v>-44.013925998136941</v>
      </c>
      <c r="K32" s="192">
        <f t="shared" si="1"/>
        <v>0.26594798012171833</v>
      </c>
      <c r="L32" s="206"/>
    </row>
    <row r="33" spans="1:12" x14ac:dyDescent="0.25">
      <c r="A33" s="156">
        <v>27</v>
      </c>
      <c r="B33" s="116" t="s">
        <v>77</v>
      </c>
      <c r="C33" s="119"/>
      <c r="D33" s="32"/>
      <c r="E33" s="32">
        <v>897311.47450000001</v>
      </c>
      <c r="F33" s="175"/>
      <c r="G33" s="178">
        <v>188732.8205</v>
      </c>
      <c r="H33" s="32"/>
      <c r="I33" s="163">
        <v>174870.01749999999</v>
      </c>
      <c r="J33" s="164">
        <f t="shared" si="0"/>
        <v>-7.3451999303957933</v>
      </c>
      <c r="K33" s="192">
        <f t="shared" si="1"/>
        <v>0.36956605148751814</v>
      </c>
      <c r="L33" s="206"/>
    </row>
    <row r="34" spans="1:12" x14ac:dyDescent="0.25">
      <c r="A34" s="156">
        <v>28</v>
      </c>
      <c r="B34" s="115" t="s">
        <v>29</v>
      </c>
      <c r="C34" s="119" t="s">
        <v>14</v>
      </c>
      <c r="D34" s="32">
        <v>2517917.7992172199</v>
      </c>
      <c r="E34" s="32">
        <v>361384.04317000002</v>
      </c>
      <c r="F34" s="175">
        <v>461513.599998474</v>
      </c>
      <c r="G34" s="176">
        <v>65999.021869999997</v>
      </c>
      <c r="H34" s="32">
        <v>886669</v>
      </c>
      <c r="I34" s="111">
        <v>133384.95421</v>
      </c>
      <c r="J34" s="164">
        <f t="shared" si="0"/>
        <v>102.10141064322414</v>
      </c>
      <c r="K34" s="192">
        <f t="shared" si="1"/>
        <v>0.2818925254309711</v>
      </c>
      <c r="L34" s="206"/>
    </row>
    <row r="35" spans="1:12" x14ac:dyDescent="0.25">
      <c r="A35" s="156">
        <v>29</v>
      </c>
      <c r="B35" s="115" t="s">
        <v>24</v>
      </c>
      <c r="C35" s="119"/>
      <c r="D35" s="32"/>
      <c r="E35" s="32">
        <v>760129.21036999999</v>
      </c>
      <c r="F35" s="175"/>
      <c r="G35" s="178">
        <v>140763.75604000001</v>
      </c>
      <c r="H35" s="32"/>
      <c r="I35" s="163">
        <v>157156.28675</v>
      </c>
      <c r="J35" s="164">
        <f t="shared" si="0"/>
        <v>11.645420079115979</v>
      </c>
      <c r="K35" s="192">
        <f t="shared" si="1"/>
        <v>0.33213028277210338</v>
      </c>
      <c r="L35" s="206"/>
    </row>
    <row r="36" spans="1:12" x14ac:dyDescent="0.25">
      <c r="A36" s="156">
        <v>30</v>
      </c>
      <c r="B36" s="115" t="s">
        <v>27</v>
      </c>
      <c r="C36" s="119" t="s">
        <v>14</v>
      </c>
      <c r="D36" s="32">
        <v>3817271</v>
      </c>
      <c r="E36" s="32">
        <v>583609.91006999998</v>
      </c>
      <c r="F36" s="175">
        <v>1910136</v>
      </c>
      <c r="G36" s="176">
        <v>233530.27799999999</v>
      </c>
      <c r="H36" s="32">
        <v>2386040</v>
      </c>
      <c r="I36" s="111">
        <v>148736.85975</v>
      </c>
      <c r="J36" s="164">
        <f t="shared" si="0"/>
        <v>-36.30938950451641</v>
      </c>
      <c r="K36" s="192">
        <f t="shared" si="1"/>
        <v>0.31433687006098843</v>
      </c>
      <c r="L36" s="206"/>
    </row>
    <row r="37" spans="1:12" x14ac:dyDescent="0.25">
      <c r="A37" s="156">
        <v>31</v>
      </c>
      <c r="B37" s="115" t="s">
        <v>31</v>
      </c>
      <c r="C37" s="119" t="s">
        <v>14</v>
      </c>
      <c r="D37" s="32">
        <v>3228795.769653324</v>
      </c>
      <c r="E37" s="32">
        <v>479632.17369000003</v>
      </c>
      <c r="F37" s="175">
        <v>447651.099975586</v>
      </c>
      <c r="G37" s="176">
        <v>60046.489600000001</v>
      </c>
      <c r="H37" s="32">
        <v>486818.69970703102</v>
      </c>
      <c r="I37" s="111">
        <v>96588.693750000006</v>
      </c>
      <c r="J37" s="164">
        <f t="shared" si="0"/>
        <v>60.856520328542246</v>
      </c>
      <c r="K37" s="192">
        <f t="shared" si="1"/>
        <v>0.20412820149414479</v>
      </c>
      <c r="L37" s="206"/>
    </row>
    <row r="38" spans="1:12" x14ac:dyDescent="0.25">
      <c r="A38" s="156">
        <v>32</v>
      </c>
      <c r="B38" s="115" t="s">
        <v>83</v>
      </c>
      <c r="C38" s="119"/>
      <c r="D38" s="32"/>
      <c r="E38" s="32">
        <v>697378.28518999997</v>
      </c>
      <c r="F38" s="175"/>
      <c r="G38" s="178">
        <v>60709.036939999998</v>
      </c>
      <c r="H38" s="32"/>
      <c r="I38" s="163">
        <v>99708.351070000004</v>
      </c>
      <c r="J38" s="164">
        <f t="shared" si="0"/>
        <v>64.239717998728651</v>
      </c>
      <c r="K38" s="192">
        <f t="shared" si="1"/>
        <v>0.21072120957082396</v>
      </c>
      <c r="L38" s="206"/>
    </row>
    <row r="39" spans="1:12" x14ac:dyDescent="0.25">
      <c r="A39" s="156">
        <v>33</v>
      </c>
      <c r="B39" s="115" t="s">
        <v>25</v>
      </c>
      <c r="C39" s="119" t="s">
        <v>14</v>
      </c>
      <c r="D39" s="32">
        <v>38579.111923605167</v>
      </c>
      <c r="E39" s="32">
        <v>572791.63180999993</v>
      </c>
      <c r="F39" s="175">
        <v>3777.3770008087199</v>
      </c>
      <c r="G39" s="176">
        <v>59134.085460000002</v>
      </c>
      <c r="H39" s="32">
        <v>10880.38999861479</v>
      </c>
      <c r="I39" s="111">
        <v>99014.562030000001</v>
      </c>
      <c r="J39" s="164">
        <f t="shared" si="0"/>
        <v>67.440759859178513</v>
      </c>
      <c r="K39" s="192">
        <f t="shared" si="1"/>
        <v>0.20925497264957407</v>
      </c>
      <c r="L39" s="206"/>
    </row>
    <row r="40" spans="1:12" x14ac:dyDescent="0.25">
      <c r="A40" s="156">
        <v>34</v>
      </c>
      <c r="B40" s="116" t="s">
        <v>84</v>
      </c>
      <c r="C40" s="119"/>
      <c r="D40" s="32"/>
      <c r="E40" s="32">
        <v>252156.25397000002</v>
      </c>
      <c r="F40" s="175"/>
      <c r="G40" s="176">
        <v>45992.206339999997</v>
      </c>
      <c r="H40" s="32"/>
      <c r="I40" s="111">
        <v>93839.721210000003</v>
      </c>
      <c r="J40" s="164">
        <f t="shared" si="0"/>
        <v>104.03396287685035</v>
      </c>
      <c r="K40" s="192">
        <f t="shared" si="1"/>
        <v>0.19831858963626631</v>
      </c>
      <c r="L40" s="206"/>
    </row>
    <row r="41" spans="1:12" x14ac:dyDescent="0.25">
      <c r="A41" s="156">
        <v>35</v>
      </c>
      <c r="B41" s="116" t="s">
        <v>78</v>
      </c>
      <c r="C41" s="119"/>
      <c r="D41" s="32"/>
      <c r="E41" s="32">
        <v>320603.59862</v>
      </c>
      <c r="F41" s="175"/>
      <c r="G41" s="178">
        <v>10891.286249999999</v>
      </c>
      <c r="H41" s="32"/>
      <c r="I41" s="163">
        <v>37014.74149</v>
      </c>
      <c r="J41" s="164">
        <f t="shared" si="0"/>
        <v>239.85647461979067</v>
      </c>
      <c r="K41" s="192">
        <f t="shared" si="1"/>
        <v>7.8226056443841285E-2</v>
      </c>
      <c r="L41" s="206"/>
    </row>
    <row r="42" spans="1:12" x14ac:dyDescent="0.25">
      <c r="A42" s="156">
        <v>36</v>
      </c>
      <c r="B42" s="115" t="s">
        <v>28</v>
      </c>
      <c r="C42" s="119"/>
      <c r="D42" s="32"/>
      <c r="E42" s="32">
        <v>251678.62015</v>
      </c>
      <c r="F42" s="175"/>
      <c r="G42" s="178">
        <v>33843.781190000002</v>
      </c>
      <c r="H42" s="32"/>
      <c r="I42" s="163">
        <v>59361.589359999998</v>
      </c>
      <c r="J42" s="164">
        <f t="shared" si="0"/>
        <v>75.398809686016648</v>
      </c>
      <c r="K42" s="192">
        <f t="shared" si="1"/>
        <v>0.12545334245076442</v>
      </c>
      <c r="L42" s="206"/>
    </row>
    <row r="43" spans="1:12" x14ac:dyDescent="0.25">
      <c r="A43" s="156">
        <v>37</v>
      </c>
      <c r="B43" s="115" t="s">
        <v>33</v>
      </c>
      <c r="C43" s="119"/>
      <c r="D43" s="32"/>
      <c r="E43" s="32">
        <v>178711.97456999999</v>
      </c>
      <c r="F43" s="175"/>
      <c r="G43" s="178">
        <v>31160.020980000001</v>
      </c>
      <c r="H43" s="32"/>
      <c r="I43" s="163">
        <v>31494.918409999998</v>
      </c>
      <c r="J43" s="164">
        <f t="shared" si="0"/>
        <v>1.0747663816239168</v>
      </c>
      <c r="K43" s="192">
        <f t="shared" si="1"/>
        <v>6.6560596293788563E-2</v>
      </c>
      <c r="L43" s="206"/>
    </row>
    <row r="44" spans="1:12" x14ac:dyDescent="0.25">
      <c r="A44" s="156">
        <v>38</v>
      </c>
      <c r="B44" s="115" t="s">
        <v>26</v>
      </c>
      <c r="C44" s="119"/>
      <c r="D44" s="32"/>
      <c r="E44" s="32">
        <v>269283.22994999995</v>
      </c>
      <c r="F44" s="175"/>
      <c r="G44" s="176">
        <v>43600.319439999999</v>
      </c>
      <c r="H44" s="32"/>
      <c r="I44" s="111">
        <v>21736.615529999999</v>
      </c>
      <c r="J44" s="164">
        <f t="shared" si="0"/>
        <v>-50.145742487248164</v>
      </c>
      <c r="K44" s="192">
        <f t="shared" si="1"/>
        <v>4.5937635787818037E-2</v>
      </c>
      <c r="L44" s="206"/>
    </row>
    <row r="45" spans="1:12" x14ac:dyDescent="0.25">
      <c r="A45" s="156">
        <v>39</v>
      </c>
      <c r="B45" s="116" t="s">
        <v>30</v>
      </c>
      <c r="C45" s="119"/>
      <c r="D45" s="32"/>
      <c r="E45" s="32">
        <v>47872.94713</v>
      </c>
      <c r="F45" s="179"/>
      <c r="G45" s="178">
        <v>9121.9677499999998</v>
      </c>
      <c r="H45" s="112"/>
      <c r="I45" s="163">
        <v>6685.6750000000002</v>
      </c>
      <c r="J45" s="167">
        <f t="shared" si="0"/>
        <v>-26.707973726392538</v>
      </c>
      <c r="K45" s="192">
        <f t="shared" si="1"/>
        <v>1.4129343306543748E-2</v>
      </c>
      <c r="L45" s="206"/>
    </row>
    <row r="46" spans="1:12" x14ac:dyDescent="0.25">
      <c r="A46" s="156">
        <v>40</v>
      </c>
      <c r="B46" s="115" t="s">
        <v>34</v>
      </c>
      <c r="C46" s="119"/>
      <c r="D46" s="113"/>
      <c r="E46" s="112">
        <f>+E47-SUM(E9:E45)</f>
        <v>148855467.53228</v>
      </c>
      <c r="F46" s="183"/>
      <c r="G46" s="184">
        <f>G47-SUM(G10:G45)</f>
        <v>7541556.114389997</v>
      </c>
      <c r="H46" s="114"/>
      <c r="I46" s="168">
        <f>I47-SUM(I7:I45)</f>
        <v>6423854.2423799857</v>
      </c>
      <c r="J46" s="164">
        <f t="shared" si="0"/>
        <v>-14.820573566738176</v>
      </c>
      <c r="K46" s="192">
        <f t="shared" si="1"/>
        <v>13.576017670883539</v>
      </c>
      <c r="L46" s="206"/>
    </row>
    <row r="47" spans="1:12" s="36" customFormat="1" x14ac:dyDescent="0.25">
      <c r="A47" s="169"/>
      <c r="B47" s="120" t="s">
        <v>35</v>
      </c>
      <c r="C47" s="109"/>
      <c r="D47" s="70"/>
      <c r="E47" s="70">
        <v>277030201.55814999</v>
      </c>
      <c r="F47" s="185"/>
      <c r="G47" s="186">
        <v>25093102.621339999</v>
      </c>
      <c r="H47" s="129"/>
      <c r="I47" s="72">
        <v>47317662.646810003</v>
      </c>
      <c r="J47" s="94">
        <f t="shared" si="0"/>
        <v>88.568402085796691</v>
      </c>
      <c r="K47" s="200">
        <f t="shared" si="1"/>
        <v>100</v>
      </c>
      <c r="L47" s="206"/>
    </row>
    <row r="48" spans="1:12" x14ac:dyDescent="0.25">
      <c r="F48" s="35"/>
      <c r="G48" s="35"/>
      <c r="H48" s="35"/>
      <c r="I48" s="35"/>
    </row>
    <row r="49" spans="4:10" x14ac:dyDescent="0.25">
      <c r="D49" s="35"/>
      <c r="E49" s="35"/>
      <c r="G49" s="37"/>
      <c r="H49" s="37"/>
    </row>
    <row r="50" spans="4:10" x14ac:dyDescent="0.25">
      <c r="E50" s="37"/>
      <c r="J50" s="50"/>
    </row>
    <row r="52" spans="4:10" x14ac:dyDescent="0.25">
      <c r="F52" s="71"/>
      <c r="G52" s="38"/>
      <c r="H52" s="38"/>
      <c r="I52" s="71"/>
    </row>
    <row r="53" spans="4:10" x14ac:dyDescent="0.25">
      <c r="E53" s="38" t="s">
        <v>36</v>
      </c>
    </row>
  </sheetData>
  <sortState xmlns:xlrd2="http://schemas.microsoft.com/office/spreadsheetml/2017/richdata2" ref="B7:I45">
    <sortCondition descending="1" ref="I7"/>
  </sortState>
  <mergeCells count="10">
    <mergeCell ref="A1:K1"/>
    <mergeCell ref="D4:E4"/>
    <mergeCell ref="F4:G4"/>
    <mergeCell ref="H4:I4"/>
    <mergeCell ref="A2:K2"/>
    <mergeCell ref="J4:J6"/>
    <mergeCell ref="K4:K6"/>
    <mergeCell ref="D5:E5"/>
    <mergeCell ref="F5:G5"/>
    <mergeCell ref="H5:I5"/>
  </mergeCells>
  <pageMargins left="0.7" right="0.7" top="0.75" bottom="0.75" header="0.3" footer="0.3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topLeftCell="A7" workbookViewId="0">
      <selection activeCell="B27" sqref="B27"/>
    </sheetView>
  </sheetViews>
  <sheetFormatPr defaultRowHeight="15" x14ac:dyDescent="0.25"/>
  <cols>
    <col min="1" max="1" width="7" style="5" bestFit="1" customWidth="1"/>
    <col min="2" max="2" width="57.5703125" style="1" bestFit="1" customWidth="1"/>
    <col min="3" max="3" width="17" style="6" bestFit="1" customWidth="1"/>
    <col min="4" max="5" width="17" style="6" customWidth="1"/>
    <col min="6" max="6" width="12.140625" style="2" customWidth="1"/>
    <col min="7" max="7" width="11.5703125" style="126" customWidth="1"/>
    <col min="8" max="9" width="9.140625" style="1"/>
    <col min="10" max="10" width="11.5703125" style="1" bestFit="1" customWidth="1"/>
    <col min="11" max="16384" width="9.140625" style="1"/>
  </cols>
  <sheetData>
    <row r="1" spans="1:10" ht="18.75" x14ac:dyDescent="0.25">
      <c r="A1" s="210" t="s">
        <v>88</v>
      </c>
      <c r="B1" s="210"/>
      <c r="C1" s="210"/>
      <c r="D1" s="210"/>
      <c r="E1" s="210"/>
      <c r="F1" s="210"/>
      <c r="G1" s="210"/>
    </row>
    <row r="2" spans="1:10" ht="16.5" customHeight="1" x14ac:dyDescent="0.25">
      <c r="A2" s="210" t="s">
        <v>103</v>
      </c>
      <c r="B2" s="210"/>
      <c r="C2" s="210"/>
      <c r="D2" s="210"/>
      <c r="E2" s="210"/>
      <c r="F2" s="210"/>
      <c r="G2" s="210"/>
    </row>
    <row r="3" spans="1:10" ht="18.75" x14ac:dyDescent="0.25">
      <c r="A3" s="73"/>
      <c r="B3" s="225" t="s">
        <v>87</v>
      </c>
      <c r="C3" s="225"/>
      <c r="D3" s="225"/>
      <c r="E3" s="225"/>
      <c r="F3" s="144" t="s">
        <v>92</v>
      </c>
      <c r="G3" s="125"/>
    </row>
    <row r="4" spans="1:10" s="173" customFormat="1" ht="30" customHeight="1" x14ac:dyDescent="0.25">
      <c r="A4" s="170" t="s">
        <v>0</v>
      </c>
      <c r="B4" s="171" t="s">
        <v>1</v>
      </c>
      <c r="C4" s="172" t="s">
        <v>85</v>
      </c>
      <c r="D4" s="122" t="s">
        <v>85</v>
      </c>
      <c r="E4" s="68" t="s">
        <v>93</v>
      </c>
      <c r="F4" s="215" t="s">
        <v>134</v>
      </c>
      <c r="G4" s="226" t="s">
        <v>105</v>
      </c>
    </row>
    <row r="5" spans="1:10" x14ac:dyDescent="0.25">
      <c r="A5" s="148"/>
      <c r="B5" s="149"/>
      <c r="C5" s="150" t="s">
        <v>90</v>
      </c>
      <c r="D5" s="152" t="s">
        <v>90</v>
      </c>
      <c r="E5" s="150" t="s">
        <v>95</v>
      </c>
      <c r="F5" s="216"/>
      <c r="G5" s="227"/>
    </row>
    <row r="6" spans="1:10" ht="25.5" customHeight="1" x14ac:dyDescent="0.2">
      <c r="A6" s="3"/>
      <c r="B6" s="4"/>
      <c r="C6" s="151" t="s">
        <v>94</v>
      </c>
      <c r="D6" s="153" t="s">
        <v>104</v>
      </c>
      <c r="E6" s="153" t="s">
        <v>104</v>
      </c>
      <c r="F6" s="217"/>
      <c r="G6" s="227"/>
    </row>
    <row r="7" spans="1:10" x14ac:dyDescent="0.25">
      <c r="A7" s="40">
        <v>1</v>
      </c>
      <c r="B7" s="41" t="s">
        <v>37</v>
      </c>
      <c r="C7" s="75">
        <v>287651333.08546531</v>
      </c>
      <c r="D7" s="188">
        <v>38692946.387303971</v>
      </c>
      <c r="E7" s="123">
        <v>39559827.043636985</v>
      </c>
      <c r="F7" s="194">
        <f>E7/D7*100-100</f>
        <v>2.2404100418092128</v>
      </c>
      <c r="G7" s="197">
        <f>E7/E$34*100</f>
        <v>12.963842723374652</v>
      </c>
    </row>
    <row r="8" spans="1:10" x14ac:dyDescent="0.25">
      <c r="A8" s="42">
        <v>2</v>
      </c>
      <c r="B8" s="43" t="s">
        <v>38</v>
      </c>
      <c r="C8" s="76">
        <v>162498809.52435809</v>
      </c>
      <c r="D8" s="187">
        <v>24564013.184085708</v>
      </c>
      <c r="E8" s="124">
        <v>27452570.662702151</v>
      </c>
      <c r="F8" s="195">
        <f t="shared" ref="F8:F34" si="0">E8/D8*100-100</f>
        <v>11.759306009849624</v>
      </c>
      <c r="G8" s="198">
        <f t="shared" ref="G8:G34" si="1">E8/E$34*100</f>
        <v>8.996268058276133</v>
      </c>
    </row>
    <row r="9" spans="1:10" x14ac:dyDescent="0.25">
      <c r="A9" s="42">
        <v>3</v>
      </c>
      <c r="B9" s="43" t="s">
        <v>49</v>
      </c>
      <c r="C9" s="110">
        <v>108953306.71762501</v>
      </c>
      <c r="D9" s="189">
        <v>2330086.6354999999</v>
      </c>
      <c r="E9" s="124">
        <v>21647781.234469999</v>
      </c>
      <c r="F9" s="195">
        <f t="shared" si="0"/>
        <v>829.05477867885043</v>
      </c>
      <c r="G9" s="198">
        <f t="shared" si="1"/>
        <v>7.0940257378812186</v>
      </c>
    </row>
    <row r="10" spans="1:10" x14ac:dyDescent="0.25">
      <c r="A10" s="42">
        <v>4</v>
      </c>
      <c r="B10" s="43" t="s">
        <v>39</v>
      </c>
      <c r="C10" s="110">
        <v>124154271.84378199</v>
      </c>
      <c r="D10" s="189">
        <v>19392152.751023501</v>
      </c>
      <c r="E10" s="124">
        <v>21184683.466549002</v>
      </c>
      <c r="F10" s="195">
        <f t="shared" si="0"/>
        <v>9.2435880561578756</v>
      </c>
      <c r="G10" s="198">
        <f t="shared" si="1"/>
        <v>6.9422675761923074</v>
      </c>
    </row>
    <row r="11" spans="1:10" x14ac:dyDescent="0.25">
      <c r="A11" s="42">
        <v>5</v>
      </c>
      <c r="B11" s="43" t="s">
        <v>40</v>
      </c>
      <c r="C11" s="110">
        <v>109121118.501451</v>
      </c>
      <c r="D11" s="189">
        <v>16742154.6991271</v>
      </c>
      <c r="E11" s="124">
        <v>17222474.595543802</v>
      </c>
      <c r="F11" s="195">
        <f t="shared" si="0"/>
        <v>2.8689252073494771</v>
      </c>
      <c r="G11" s="198">
        <f t="shared" si="1"/>
        <v>5.643842975290692</v>
      </c>
    </row>
    <row r="12" spans="1:10" x14ac:dyDescent="0.25">
      <c r="A12" s="42">
        <v>6</v>
      </c>
      <c r="B12" s="43" t="s">
        <v>47</v>
      </c>
      <c r="C12" s="110">
        <v>31204502.936547399</v>
      </c>
      <c r="D12" s="189">
        <v>9627069.7261394393</v>
      </c>
      <c r="E12" s="124">
        <v>16179077.620381</v>
      </c>
      <c r="F12" s="195">
        <f t="shared" si="0"/>
        <v>68.058174300447149</v>
      </c>
      <c r="G12" s="198">
        <f t="shared" si="1"/>
        <v>5.3019194813094135</v>
      </c>
      <c r="J12" s="201"/>
    </row>
    <row r="13" spans="1:10" ht="14.25" customHeight="1" x14ac:dyDescent="0.25">
      <c r="A13" s="42">
        <v>7</v>
      </c>
      <c r="B13" s="43" t="s">
        <v>42</v>
      </c>
      <c r="C13" s="76">
        <v>73876013.861158818</v>
      </c>
      <c r="D13" s="187">
        <v>10516467.113301009</v>
      </c>
      <c r="E13" s="124">
        <v>13371135.004511159</v>
      </c>
      <c r="F13" s="195">
        <f t="shared" si="0"/>
        <v>27.144742245231996</v>
      </c>
      <c r="G13" s="198">
        <f t="shared" si="1"/>
        <v>4.3817504823842057</v>
      </c>
    </row>
    <row r="14" spans="1:10" ht="12.75" customHeight="1" x14ac:dyDescent="0.25">
      <c r="A14" s="42">
        <v>8</v>
      </c>
      <c r="B14" s="43" t="s">
        <v>41</v>
      </c>
      <c r="C14" s="110">
        <v>60781124.558548503</v>
      </c>
      <c r="D14" s="189">
        <v>5045304.1600743998</v>
      </c>
      <c r="E14" s="124">
        <v>8797962.2976917401</v>
      </c>
      <c r="F14" s="195">
        <f t="shared" si="0"/>
        <v>74.379225088423652</v>
      </c>
      <c r="G14" s="198">
        <f t="shared" si="1"/>
        <v>2.8831116826584027</v>
      </c>
    </row>
    <row r="15" spans="1:10" x14ac:dyDescent="0.25">
      <c r="A15" s="42">
        <v>9</v>
      </c>
      <c r="B15" s="43" t="s">
        <v>44</v>
      </c>
      <c r="C15" s="76">
        <v>43081956.013412185</v>
      </c>
      <c r="D15" s="187">
        <v>8154521.3488961905</v>
      </c>
      <c r="E15" s="124">
        <v>10441551.004789041</v>
      </c>
      <c r="F15" s="195">
        <f t="shared" si="0"/>
        <v>28.046154495658129</v>
      </c>
      <c r="G15" s="198">
        <f t="shared" si="1"/>
        <v>3.4217193332232263</v>
      </c>
    </row>
    <row r="16" spans="1:10" x14ac:dyDescent="0.25">
      <c r="A16" s="42">
        <v>10</v>
      </c>
      <c r="B16" s="43" t="s">
        <v>43</v>
      </c>
      <c r="C16" s="110">
        <v>42469335.178248897</v>
      </c>
      <c r="D16" s="189">
        <v>7085189.4861255204</v>
      </c>
      <c r="E16" s="124">
        <v>7101130.1674344297</v>
      </c>
      <c r="F16" s="195">
        <f t="shared" si="0"/>
        <v>0.22498595612898953</v>
      </c>
      <c r="G16" s="198">
        <f t="shared" si="1"/>
        <v>2.3270560446911297</v>
      </c>
    </row>
    <row r="17" spans="1:7" x14ac:dyDescent="0.25">
      <c r="A17" s="42">
        <v>11</v>
      </c>
      <c r="B17" s="43" t="s">
        <v>45</v>
      </c>
      <c r="C17" s="76">
        <v>41073268.2123487</v>
      </c>
      <c r="D17" s="187">
        <v>7804056.3925070502</v>
      </c>
      <c r="E17" s="124">
        <v>6350867.0979732899</v>
      </c>
      <c r="F17" s="195">
        <f t="shared" si="0"/>
        <v>-18.620948151130975</v>
      </c>
      <c r="G17" s="198">
        <f t="shared" si="1"/>
        <v>2.0811931792412421</v>
      </c>
    </row>
    <row r="18" spans="1:7" x14ac:dyDescent="0.25">
      <c r="A18" s="42">
        <v>12</v>
      </c>
      <c r="B18" s="43" t="s">
        <v>48</v>
      </c>
      <c r="C18" s="76">
        <v>27979738.084973771</v>
      </c>
      <c r="D18" s="187">
        <v>4503456.2634318955</v>
      </c>
      <c r="E18" s="124">
        <v>5129148.1238339692</v>
      </c>
      <c r="F18" s="195">
        <f t="shared" si="0"/>
        <v>13.893592472135168</v>
      </c>
      <c r="G18" s="198">
        <f t="shared" si="1"/>
        <v>1.6808331722211338</v>
      </c>
    </row>
    <row r="19" spans="1:7" x14ac:dyDescent="0.25">
      <c r="A19" s="42">
        <v>13</v>
      </c>
      <c r="B19" s="44" t="s">
        <v>96</v>
      </c>
      <c r="C19" s="76">
        <v>24602481.223376513</v>
      </c>
      <c r="D19" s="187">
        <v>4573222.6196566187</v>
      </c>
      <c r="E19" s="124">
        <v>4192147.1483062692</v>
      </c>
      <c r="F19" s="195">
        <f t="shared" si="0"/>
        <v>-8.3327557620399091</v>
      </c>
      <c r="G19" s="198">
        <f t="shared" si="1"/>
        <v>1.3737758823853954</v>
      </c>
    </row>
    <row r="20" spans="1:7" ht="13.5" customHeight="1" x14ac:dyDescent="0.25">
      <c r="A20" s="42">
        <v>14</v>
      </c>
      <c r="B20" s="43" t="s">
        <v>51</v>
      </c>
      <c r="C20" s="76">
        <v>19945746.062931489</v>
      </c>
      <c r="D20" s="187">
        <v>1596043.49060625</v>
      </c>
      <c r="E20" s="124">
        <v>3426482.2026796881</v>
      </c>
      <c r="F20" s="195">
        <f t="shared" si="0"/>
        <v>114.6860171948168</v>
      </c>
      <c r="G20" s="198">
        <f t="shared" si="1"/>
        <v>1.1228657880880863</v>
      </c>
    </row>
    <row r="21" spans="1:7" x14ac:dyDescent="0.25">
      <c r="A21" s="42">
        <v>15</v>
      </c>
      <c r="B21" s="44" t="s">
        <v>53</v>
      </c>
      <c r="C21" s="110">
        <v>15064967.651152501</v>
      </c>
      <c r="D21" s="189">
        <v>2544672.0967644602</v>
      </c>
      <c r="E21" s="124">
        <v>2769327.8686032998</v>
      </c>
      <c r="F21" s="195">
        <f t="shared" si="0"/>
        <v>8.8284762553292495</v>
      </c>
      <c r="G21" s="198">
        <f t="shared" si="1"/>
        <v>0.9075148609327921</v>
      </c>
    </row>
    <row r="22" spans="1:7" x14ac:dyDescent="0.25">
      <c r="A22" s="42">
        <v>16</v>
      </c>
      <c r="B22" s="44" t="s">
        <v>54</v>
      </c>
      <c r="C22" s="110">
        <v>18491717.299513899</v>
      </c>
      <c r="D22" s="189">
        <v>2819869.50653701</v>
      </c>
      <c r="E22" s="124">
        <v>2971830.3001327701</v>
      </c>
      <c r="F22" s="195">
        <f t="shared" si="0"/>
        <v>5.3889299928058847</v>
      </c>
      <c r="G22" s="198">
        <f t="shared" si="1"/>
        <v>0.97387535514206225</v>
      </c>
    </row>
    <row r="23" spans="1:7" x14ac:dyDescent="0.25">
      <c r="A23" s="42">
        <v>17</v>
      </c>
      <c r="B23" s="43" t="s">
        <v>52</v>
      </c>
      <c r="C23" s="76">
        <v>22561424.271702651</v>
      </c>
      <c r="D23" s="187">
        <v>3145433.2298525921</v>
      </c>
      <c r="E23" s="124">
        <v>3173668.9310175409</v>
      </c>
      <c r="F23" s="195">
        <f t="shared" si="0"/>
        <v>0.89767288324451044</v>
      </c>
      <c r="G23" s="198">
        <f t="shared" si="1"/>
        <v>1.0400183204135016</v>
      </c>
    </row>
    <row r="24" spans="1:7" x14ac:dyDescent="0.25">
      <c r="A24" s="42">
        <v>18</v>
      </c>
      <c r="B24" s="44" t="s">
        <v>56</v>
      </c>
      <c r="C24" s="110">
        <v>11840829.372054201</v>
      </c>
      <c r="D24" s="189">
        <v>1906507.0659998001</v>
      </c>
      <c r="E24" s="124">
        <v>1992961.85829507</v>
      </c>
      <c r="F24" s="195">
        <f t="shared" si="0"/>
        <v>4.534721839592649</v>
      </c>
      <c r="G24" s="198">
        <f t="shared" si="1"/>
        <v>0.65309800409699825</v>
      </c>
    </row>
    <row r="25" spans="1:7" x14ac:dyDescent="0.25">
      <c r="A25" s="42">
        <v>19</v>
      </c>
      <c r="B25" s="43" t="s">
        <v>50</v>
      </c>
      <c r="C25" s="110">
        <v>6817017.5618400304</v>
      </c>
      <c r="D25" s="189">
        <v>921752.19</v>
      </c>
      <c r="E25" s="124">
        <v>2006684.08375</v>
      </c>
      <c r="F25" s="195">
        <f t="shared" si="0"/>
        <v>117.70320759964781</v>
      </c>
      <c r="G25" s="198">
        <f t="shared" si="1"/>
        <v>0.65759480769566347</v>
      </c>
    </row>
    <row r="26" spans="1:7" x14ac:dyDescent="0.25">
      <c r="A26" s="42">
        <v>20</v>
      </c>
      <c r="B26" s="44" t="s">
        <v>32</v>
      </c>
      <c r="C26" s="110">
        <v>9949912.2569174599</v>
      </c>
      <c r="D26" s="189">
        <v>1490360.5932525401</v>
      </c>
      <c r="E26" s="124">
        <v>2052842.03434658</v>
      </c>
      <c r="F26" s="195">
        <f t="shared" si="0"/>
        <v>37.741298558256233</v>
      </c>
      <c r="G26" s="198">
        <f t="shared" si="1"/>
        <v>0.67272087008484693</v>
      </c>
    </row>
    <row r="27" spans="1:7" ht="12.75" customHeight="1" x14ac:dyDescent="0.25">
      <c r="A27" s="42">
        <v>21</v>
      </c>
      <c r="B27" s="39" t="s">
        <v>60</v>
      </c>
      <c r="C27" s="110">
        <v>29021992.142680399</v>
      </c>
      <c r="D27" s="189">
        <v>5147052.3642499996</v>
      </c>
      <c r="E27" s="124">
        <v>2232740.7680000002</v>
      </c>
      <c r="F27" s="195">
        <f t="shared" si="0"/>
        <v>-56.620982069115925</v>
      </c>
      <c r="G27" s="198">
        <f t="shared" si="1"/>
        <v>0.73167408256084354</v>
      </c>
    </row>
    <row r="28" spans="1:7" ht="12" customHeight="1" x14ac:dyDescent="0.25">
      <c r="A28" s="42">
        <v>22</v>
      </c>
      <c r="B28" s="43" t="s">
        <v>59</v>
      </c>
      <c r="C28" s="110">
        <v>5144822.4820975102</v>
      </c>
      <c r="D28" s="189">
        <v>780048.89156382601</v>
      </c>
      <c r="E28" s="124">
        <v>991902.52661127097</v>
      </c>
      <c r="F28" s="195">
        <f t="shared" si="0"/>
        <v>27.159020074078327</v>
      </c>
      <c r="G28" s="198">
        <f t="shared" si="1"/>
        <v>0.32504864942210987</v>
      </c>
    </row>
    <row r="29" spans="1:7" x14ac:dyDescent="0.25">
      <c r="A29" s="42">
        <v>23</v>
      </c>
      <c r="B29" s="43" t="s">
        <v>46</v>
      </c>
      <c r="C29" s="110">
        <v>7557708.4507633299</v>
      </c>
      <c r="D29" s="189">
        <v>939100.56800214003</v>
      </c>
      <c r="E29" s="124">
        <v>4189880.4291840801</v>
      </c>
      <c r="F29" s="195">
        <f t="shared" si="0"/>
        <v>346.1588643373637</v>
      </c>
      <c r="G29" s="198">
        <f t="shared" si="1"/>
        <v>1.3730330735210972</v>
      </c>
    </row>
    <row r="30" spans="1:7" ht="11.25" customHeight="1" x14ac:dyDescent="0.25">
      <c r="A30" s="42">
        <v>24</v>
      </c>
      <c r="B30" s="44" t="s">
        <v>57</v>
      </c>
      <c r="C30" s="110">
        <v>15007461.3642515</v>
      </c>
      <c r="D30" s="189">
        <v>2530392.08305255</v>
      </c>
      <c r="E30" s="124">
        <v>1191875.01</v>
      </c>
      <c r="F30" s="195">
        <f t="shared" si="0"/>
        <v>-52.897615433487438</v>
      </c>
      <c r="G30" s="198">
        <f t="shared" si="1"/>
        <v>0.39058007403613915</v>
      </c>
    </row>
    <row r="31" spans="1:7" ht="12" customHeight="1" x14ac:dyDescent="0.25">
      <c r="A31" s="42">
        <v>25</v>
      </c>
      <c r="B31" s="43" t="s">
        <v>55</v>
      </c>
      <c r="C31" s="76">
        <v>7026125.9759383546</v>
      </c>
      <c r="D31" s="187">
        <v>559148.46367968759</v>
      </c>
      <c r="E31" s="124">
        <v>1081172.0165605473</v>
      </c>
      <c r="F31" s="195">
        <f t="shared" si="0"/>
        <v>93.360455547974965</v>
      </c>
      <c r="G31" s="198">
        <f t="shared" si="1"/>
        <v>0.35430245850529274</v>
      </c>
    </row>
    <row r="32" spans="1:7" ht="12.75" customHeight="1" x14ac:dyDescent="0.25">
      <c r="A32" s="42">
        <v>26</v>
      </c>
      <c r="B32" s="44" t="s">
        <v>58</v>
      </c>
      <c r="C32" s="110">
        <v>4978819.5029583098</v>
      </c>
      <c r="D32" s="189">
        <v>635073.520406464</v>
      </c>
      <c r="E32" s="124">
        <v>478010.06698796101</v>
      </c>
      <c r="F32" s="195">
        <f t="shared" si="0"/>
        <v>-24.731538691453892</v>
      </c>
      <c r="G32" s="198">
        <f t="shared" si="1"/>
        <v>0.15664495503952017</v>
      </c>
    </row>
    <row r="33" spans="1:7" ht="14.25" customHeight="1" x14ac:dyDescent="0.25">
      <c r="A33" s="45">
        <v>27</v>
      </c>
      <c r="B33" s="46" t="s">
        <v>34</v>
      </c>
      <c r="C33" s="74">
        <f>C34-SUM(C7:C32)</f>
        <v>493266927.30693221</v>
      </c>
      <c r="D33" s="190">
        <f>D34-SUM(D7:D32)</f>
        <v>78496531.028121233</v>
      </c>
      <c r="E33" s="48">
        <f>E34-SUM(E7:E32)</f>
        <v>77965365.02655232</v>
      </c>
      <c r="F33" s="195">
        <f t="shared" si="0"/>
        <v>-0.67667449072192198</v>
      </c>
      <c r="G33" s="198">
        <f t="shared" si="1"/>
        <v>25.549422371331886</v>
      </c>
    </row>
    <row r="34" spans="1:7" x14ac:dyDescent="0.25">
      <c r="A34" s="127"/>
      <c r="B34" s="46" t="s">
        <v>35</v>
      </c>
      <c r="C34" s="121">
        <v>1804122731.4430301</v>
      </c>
      <c r="D34" s="191">
        <v>262542625.85926101</v>
      </c>
      <c r="E34" s="128">
        <v>305155098.59054399</v>
      </c>
      <c r="F34" s="196">
        <f t="shared" si="0"/>
        <v>16.230687337653848</v>
      </c>
      <c r="G34" s="199">
        <f t="shared" si="1"/>
        <v>100</v>
      </c>
    </row>
    <row r="36" spans="1:7" x14ac:dyDescent="0.25">
      <c r="C36" s="51"/>
      <c r="D36" s="51"/>
      <c r="E36" s="51"/>
    </row>
  </sheetData>
  <sortState xmlns:xlrd2="http://schemas.microsoft.com/office/spreadsheetml/2017/richdata2" ref="B6:E31">
    <sortCondition descending="1" ref="E6"/>
  </sortState>
  <mergeCells count="5">
    <mergeCell ref="A1:G1"/>
    <mergeCell ref="A2:G2"/>
    <mergeCell ref="B3:E3"/>
    <mergeCell ref="F4:F6"/>
    <mergeCell ref="G4:G6"/>
  </mergeCells>
  <pageMargins left="0.7" right="0.7" top="0.75" bottom="0.75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topLeftCell="A16" workbookViewId="0">
      <selection activeCell="B32" sqref="B32"/>
    </sheetView>
  </sheetViews>
  <sheetFormatPr defaultRowHeight="15.75" x14ac:dyDescent="0.25"/>
  <cols>
    <col min="1" max="1" width="9.140625" style="14"/>
    <col min="2" max="2" width="19.5703125" style="7" customWidth="1"/>
    <col min="3" max="3" width="16.140625" style="93" customWidth="1"/>
    <col min="4" max="4" width="15.5703125" style="93" customWidth="1"/>
    <col min="5" max="5" width="11.85546875" style="79" bestFit="1" customWidth="1"/>
    <col min="6" max="6" width="11" style="7" customWidth="1"/>
    <col min="7" max="16384" width="9.140625" style="7"/>
  </cols>
  <sheetData>
    <row r="1" spans="1:8" x14ac:dyDescent="0.25">
      <c r="A1" s="231" t="s">
        <v>61</v>
      </c>
      <c r="B1" s="231"/>
      <c r="C1" s="231"/>
      <c r="D1" s="231"/>
      <c r="E1" s="231"/>
      <c r="F1" s="231"/>
    </row>
    <row r="2" spans="1:8" x14ac:dyDescent="0.25">
      <c r="A2" s="232" t="s">
        <v>109</v>
      </c>
      <c r="B2" s="232"/>
      <c r="C2" s="232"/>
      <c r="D2" s="232"/>
      <c r="E2" s="232"/>
      <c r="F2" s="232"/>
    </row>
    <row r="3" spans="1:8" x14ac:dyDescent="0.25">
      <c r="A3" s="8" t="s">
        <v>62</v>
      </c>
      <c r="B3" s="9"/>
      <c r="C3" s="77"/>
      <c r="D3" s="78" t="s">
        <v>63</v>
      </c>
    </row>
    <row r="4" spans="1:8" ht="75" customHeight="1" x14ac:dyDescent="0.25">
      <c r="A4" s="11" t="s">
        <v>0</v>
      </c>
      <c r="B4" s="12" t="s">
        <v>64</v>
      </c>
      <c r="C4" s="80" t="s">
        <v>107</v>
      </c>
      <c r="D4" s="80" t="s">
        <v>108</v>
      </c>
      <c r="E4" s="228" t="s">
        <v>132</v>
      </c>
      <c r="F4" s="226" t="s">
        <v>133</v>
      </c>
    </row>
    <row r="5" spans="1:8" x14ac:dyDescent="0.25">
      <c r="A5" s="141"/>
      <c r="B5" s="132"/>
      <c r="C5" s="95" t="s">
        <v>90</v>
      </c>
      <c r="D5" s="95" t="s">
        <v>95</v>
      </c>
      <c r="E5" s="229"/>
      <c r="F5" s="230"/>
    </row>
    <row r="6" spans="1:8" x14ac:dyDescent="0.25">
      <c r="A6" s="96">
        <v>1</v>
      </c>
      <c r="B6" s="142" t="s">
        <v>121</v>
      </c>
      <c r="C6" s="98">
        <v>15.98506115536</v>
      </c>
      <c r="D6" s="100">
        <v>38.352102776819997</v>
      </c>
      <c r="E6" s="105">
        <f>D6/C6*100-100</f>
        <v>139.92465467646983</v>
      </c>
      <c r="F6" s="139">
        <f>D6/D$21*100</f>
        <v>81.052403334224223</v>
      </c>
      <c r="G6" s="145"/>
      <c r="H6" s="145"/>
    </row>
    <row r="7" spans="1:8" x14ac:dyDescent="0.25">
      <c r="A7" s="96">
        <v>2</v>
      </c>
      <c r="B7" s="143" t="s">
        <v>131</v>
      </c>
      <c r="C7" s="99">
        <v>3.2280807880099998</v>
      </c>
      <c r="D7" s="101">
        <v>3.2150091455000003</v>
      </c>
      <c r="E7" s="106">
        <f t="shared" ref="E7:E21" si="0">D7/C7*100-100</f>
        <v>-0.40493542040680097</v>
      </c>
      <c r="F7" s="131">
        <f t="shared" ref="F7:F21" si="1">D7/D$21*100</f>
        <v>6.7945223108283548</v>
      </c>
      <c r="G7" s="145"/>
      <c r="H7" s="145"/>
    </row>
    <row r="8" spans="1:8" x14ac:dyDescent="0.25">
      <c r="A8" s="96">
        <v>3</v>
      </c>
      <c r="B8" s="143" t="s">
        <v>120</v>
      </c>
      <c r="C8" s="99">
        <v>0.87119656399000001</v>
      </c>
      <c r="D8" s="101">
        <v>0.87282373797000001</v>
      </c>
      <c r="E8" s="106">
        <f t="shared" si="0"/>
        <v>0.18677460945755797</v>
      </c>
      <c r="F8" s="131">
        <f t="shared" si="1"/>
        <v>1.8446045073801696</v>
      </c>
      <c r="G8" s="145"/>
      <c r="H8" s="145"/>
    </row>
    <row r="9" spans="1:8" ht="12.75" customHeight="1" x14ac:dyDescent="0.25">
      <c r="A9" s="96">
        <v>4</v>
      </c>
      <c r="B9" s="143" t="s">
        <v>130</v>
      </c>
      <c r="C9" s="99">
        <v>0.68461082690999997</v>
      </c>
      <c r="D9" s="101">
        <v>0.62686802596000002</v>
      </c>
      <c r="E9" s="106">
        <f t="shared" si="0"/>
        <v>-8.4343978623041806</v>
      </c>
      <c r="F9" s="131">
        <f t="shared" si="1"/>
        <v>1.3248076741217929</v>
      </c>
      <c r="G9" s="145"/>
      <c r="H9" s="145"/>
    </row>
    <row r="10" spans="1:8" ht="12.75" customHeight="1" x14ac:dyDescent="0.25">
      <c r="A10" s="96">
        <v>5</v>
      </c>
      <c r="B10" s="143" t="s">
        <v>129</v>
      </c>
      <c r="C10" s="99">
        <v>0.41269616048000002</v>
      </c>
      <c r="D10" s="101">
        <v>0.40118322895999997</v>
      </c>
      <c r="E10" s="106">
        <f t="shared" si="0"/>
        <v>-2.7896870924627848</v>
      </c>
      <c r="F10" s="131">
        <f t="shared" si="1"/>
        <v>0.84785090073980318</v>
      </c>
      <c r="G10" s="145"/>
      <c r="H10" s="145"/>
    </row>
    <row r="11" spans="1:8" ht="12" customHeight="1" x14ac:dyDescent="0.25">
      <c r="A11" s="96">
        <v>6</v>
      </c>
      <c r="B11" s="143" t="s">
        <v>119</v>
      </c>
      <c r="C11" s="99">
        <v>0.397319637</v>
      </c>
      <c r="D11" s="101">
        <v>0.34641015308999995</v>
      </c>
      <c r="E11" s="106">
        <f t="shared" si="0"/>
        <v>-12.813231254915308</v>
      </c>
      <c r="F11" s="131">
        <f t="shared" si="1"/>
        <v>0.73209481135128263</v>
      </c>
      <c r="G11" s="145"/>
      <c r="H11" s="145"/>
    </row>
    <row r="12" spans="1:8" ht="13.5" customHeight="1" x14ac:dyDescent="0.25">
      <c r="A12" s="96">
        <v>7</v>
      </c>
      <c r="B12" s="143" t="s">
        <v>124</v>
      </c>
      <c r="C12" s="99">
        <v>0.41014783594000004</v>
      </c>
      <c r="D12" s="101">
        <v>0.34532762319999999</v>
      </c>
      <c r="E12" s="106">
        <f t="shared" si="0"/>
        <v>-15.804109411291037</v>
      </c>
      <c r="F12" s="131">
        <f t="shared" si="1"/>
        <v>0.72980701895105304</v>
      </c>
      <c r="G12" s="145"/>
      <c r="H12" s="145"/>
    </row>
    <row r="13" spans="1:8" x14ac:dyDescent="0.25">
      <c r="A13" s="96">
        <v>8</v>
      </c>
      <c r="B13" s="143" t="s">
        <v>113</v>
      </c>
      <c r="C13" s="99">
        <v>0.40338361936</v>
      </c>
      <c r="D13" s="101">
        <v>0.32701834432999999</v>
      </c>
      <c r="E13" s="106">
        <f t="shared" si="0"/>
        <v>-18.931178998086125</v>
      </c>
      <c r="F13" s="131">
        <f t="shared" si="1"/>
        <v>0.69111263329074535</v>
      </c>
      <c r="G13" s="145"/>
      <c r="H13" s="145"/>
    </row>
    <row r="14" spans="1:8" x14ac:dyDescent="0.25">
      <c r="A14" s="96">
        <v>9</v>
      </c>
      <c r="B14" s="143" t="s">
        <v>123</v>
      </c>
      <c r="C14" s="99">
        <v>0.24645605741999999</v>
      </c>
      <c r="D14" s="101">
        <v>0.32124373687000002</v>
      </c>
      <c r="E14" s="106">
        <f t="shared" si="0"/>
        <v>30.345238917195729</v>
      </c>
      <c r="F14" s="131">
        <f t="shared" si="1"/>
        <v>0.67890871801474584</v>
      </c>
      <c r="G14" s="145"/>
      <c r="H14" s="145"/>
    </row>
    <row r="15" spans="1:8" x14ac:dyDescent="0.25">
      <c r="A15" s="96">
        <v>10</v>
      </c>
      <c r="B15" s="143" t="s">
        <v>126</v>
      </c>
      <c r="C15" s="99">
        <v>0.22627485219999999</v>
      </c>
      <c r="D15" s="101">
        <v>0.27041189653999997</v>
      </c>
      <c r="E15" s="106">
        <f t="shared" si="0"/>
        <v>19.505943285729387</v>
      </c>
      <c r="F15" s="131">
        <f t="shared" si="1"/>
        <v>0.57148194017616005</v>
      </c>
      <c r="G15" s="145"/>
      <c r="H15" s="145"/>
    </row>
    <row r="16" spans="1:8" x14ac:dyDescent="0.25">
      <c r="A16" s="96">
        <v>11</v>
      </c>
      <c r="B16" s="143" t="s">
        <v>116</v>
      </c>
      <c r="C16" s="99">
        <v>0.22561544479000001</v>
      </c>
      <c r="D16" s="101">
        <v>0.22482590922999998</v>
      </c>
      <c r="E16" s="106">
        <f t="shared" si="0"/>
        <v>-0.34994747843390428</v>
      </c>
      <c r="F16" s="131">
        <f t="shared" si="1"/>
        <v>0.47514162081113914</v>
      </c>
      <c r="G16" s="145"/>
      <c r="H16" s="145"/>
    </row>
    <row r="17" spans="1:8" x14ac:dyDescent="0.25">
      <c r="A17" s="96">
        <v>12</v>
      </c>
      <c r="B17" s="143" t="s">
        <v>118</v>
      </c>
      <c r="C17" s="130">
        <v>0.11873624611</v>
      </c>
      <c r="D17" s="101">
        <v>0.17578876819</v>
      </c>
      <c r="E17" s="106">
        <f t="shared" si="0"/>
        <v>48.049794354409045</v>
      </c>
      <c r="F17" s="131">
        <f t="shared" si="1"/>
        <v>0.37150771690082857</v>
      </c>
      <c r="G17" s="145"/>
      <c r="H17" s="145"/>
    </row>
    <row r="18" spans="1:8" x14ac:dyDescent="0.25">
      <c r="A18" s="96">
        <v>13</v>
      </c>
      <c r="B18" s="143" t="s">
        <v>111</v>
      </c>
      <c r="C18" s="99">
        <v>0.20946774236999999</v>
      </c>
      <c r="D18" s="101">
        <v>0.14602417992</v>
      </c>
      <c r="E18" s="106">
        <f t="shared" si="0"/>
        <v>-30.287986938788151</v>
      </c>
      <c r="F18" s="131">
        <f t="shared" si="1"/>
        <v>0.30860395833572407</v>
      </c>
      <c r="G18" s="145"/>
      <c r="H18" s="145"/>
    </row>
    <row r="19" spans="1:8" x14ac:dyDescent="0.25">
      <c r="A19" s="96">
        <v>14</v>
      </c>
      <c r="B19" s="143" t="s">
        <v>117</v>
      </c>
      <c r="C19" s="99">
        <v>0.29746200208000001</v>
      </c>
      <c r="D19" s="101">
        <v>0.12346155745</v>
      </c>
      <c r="E19" s="106">
        <f t="shared" si="0"/>
        <v>-58.49501563672122</v>
      </c>
      <c r="F19" s="131">
        <f t="shared" si="1"/>
        <v>0.26092065952527216</v>
      </c>
      <c r="G19" s="145"/>
      <c r="H19" s="145"/>
    </row>
    <row r="20" spans="1:8" x14ac:dyDescent="0.25">
      <c r="A20" s="97">
        <v>15</v>
      </c>
      <c r="B20" s="104" t="s">
        <v>34</v>
      </c>
      <c r="C20" s="81">
        <f>C21-SUM(C6:C19)</f>
        <v>1.3765936893199999</v>
      </c>
      <c r="D20" s="102">
        <f>D21-SUM(D6:D19)</f>
        <v>1.5691635627800053</v>
      </c>
      <c r="E20" s="106">
        <f t="shared" si="0"/>
        <v>13.988867953849905</v>
      </c>
      <c r="F20" s="131">
        <f t="shared" si="1"/>
        <v>3.3162321953487131</v>
      </c>
      <c r="G20" s="145"/>
      <c r="H20" s="145"/>
    </row>
    <row r="21" spans="1:8" s="83" customFormat="1" x14ac:dyDescent="0.25">
      <c r="A21" s="92"/>
      <c r="B21" s="82" t="s">
        <v>89</v>
      </c>
      <c r="C21" s="103">
        <v>25.093102621339998</v>
      </c>
      <c r="D21" s="103">
        <v>47.31766264681</v>
      </c>
      <c r="E21" s="107">
        <f t="shared" si="0"/>
        <v>88.568402085796691</v>
      </c>
      <c r="F21" s="140">
        <f t="shared" si="1"/>
        <v>100</v>
      </c>
      <c r="G21" s="145"/>
      <c r="H21" s="145"/>
    </row>
    <row r="22" spans="1:8" x14ac:dyDescent="0.25">
      <c r="A22" s="233" t="s">
        <v>61</v>
      </c>
      <c r="B22" s="233"/>
      <c r="C22" s="233"/>
      <c r="D22" s="233"/>
      <c r="E22" s="233"/>
      <c r="F22" s="233"/>
    </row>
    <row r="23" spans="1:8" x14ac:dyDescent="0.25">
      <c r="A23" s="232" t="s">
        <v>109</v>
      </c>
      <c r="B23" s="232"/>
      <c r="C23" s="232"/>
      <c r="D23" s="232"/>
      <c r="E23" s="232"/>
      <c r="F23" s="232"/>
    </row>
    <row r="24" spans="1:8" x14ac:dyDescent="0.25">
      <c r="A24" s="88" t="s">
        <v>65</v>
      </c>
      <c r="B24" s="89"/>
      <c r="C24" s="90"/>
      <c r="D24" s="91" t="s">
        <v>63</v>
      </c>
      <c r="E24" s="87"/>
    </row>
    <row r="25" spans="1:8" ht="63" customHeight="1" x14ac:dyDescent="0.25">
      <c r="A25" s="11" t="s">
        <v>0</v>
      </c>
      <c r="B25" s="12" t="s">
        <v>64</v>
      </c>
      <c r="C25" s="80" t="s">
        <v>107</v>
      </c>
      <c r="D25" s="80" t="s">
        <v>108</v>
      </c>
      <c r="E25" s="228" t="s">
        <v>132</v>
      </c>
      <c r="F25" s="226" t="s">
        <v>133</v>
      </c>
    </row>
    <row r="26" spans="1:8" x14ac:dyDescent="0.25">
      <c r="A26" s="13"/>
      <c r="B26" s="132"/>
      <c r="C26" s="95" t="s">
        <v>90</v>
      </c>
      <c r="D26" s="95" t="s">
        <v>95</v>
      </c>
      <c r="E26" s="229"/>
      <c r="F26" s="230"/>
    </row>
    <row r="27" spans="1:8" x14ac:dyDescent="0.25">
      <c r="A27" s="135">
        <v>1</v>
      </c>
      <c r="B27" s="86" t="s">
        <v>121</v>
      </c>
      <c r="C27" s="100">
        <v>160.65383638192799</v>
      </c>
      <c r="D27" s="202">
        <v>173.54267506412302</v>
      </c>
      <c r="E27" s="105">
        <f>D27/C27*100-100</f>
        <v>8.0227394330963477</v>
      </c>
      <c r="F27" s="139">
        <f>D27/D$42*100</f>
        <v>56.870318033578528</v>
      </c>
      <c r="G27" s="146"/>
    </row>
    <row r="28" spans="1:8" x14ac:dyDescent="0.25">
      <c r="A28" s="136">
        <v>2</v>
      </c>
      <c r="B28" s="86" t="s">
        <v>117</v>
      </c>
      <c r="C28" s="101">
        <v>52.101440695998804</v>
      </c>
      <c r="D28" s="203">
        <v>65.177168788468805</v>
      </c>
      <c r="E28" s="106">
        <f t="shared" ref="E28:E42" si="2">D28/C28*100-100</f>
        <v>25.096672794067601</v>
      </c>
      <c r="F28" s="131">
        <f t="shared" ref="F28:F42" si="3">D28/D$42*100</f>
        <v>21.358702210616865</v>
      </c>
      <c r="G28" s="146"/>
    </row>
    <row r="29" spans="1:8" x14ac:dyDescent="0.25">
      <c r="A29" s="136">
        <v>3</v>
      </c>
      <c r="B29" s="86" t="s">
        <v>112</v>
      </c>
      <c r="C29" s="101">
        <v>1.7615263188027299</v>
      </c>
      <c r="D29" s="203">
        <v>18.705173541665999</v>
      </c>
      <c r="E29" s="106">
        <f t="shared" si="2"/>
        <v>961.87306666978952</v>
      </c>
      <c r="F29" s="131">
        <f t="shared" si="3"/>
        <v>6.1297266957234999</v>
      </c>
      <c r="G29" s="146"/>
    </row>
    <row r="30" spans="1:8" x14ac:dyDescent="0.25">
      <c r="A30" s="136">
        <v>4</v>
      </c>
      <c r="B30" s="86" t="s">
        <v>131</v>
      </c>
      <c r="C30" s="101">
        <v>3.2945022664510599</v>
      </c>
      <c r="D30" s="203">
        <v>6.1228680581080503</v>
      </c>
      <c r="E30" s="106">
        <f t="shared" si="2"/>
        <v>85.851080463932846</v>
      </c>
      <c r="F30" s="131">
        <f t="shared" si="3"/>
        <v>2.0064773901496147</v>
      </c>
      <c r="G30" s="146"/>
    </row>
    <row r="31" spans="1:8" x14ac:dyDescent="0.25">
      <c r="A31" s="136">
        <v>5</v>
      </c>
      <c r="B31" s="86" t="s">
        <v>129</v>
      </c>
      <c r="C31" s="101">
        <v>1.22697113190785</v>
      </c>
      <c r="D31" s="203">
        <v>4.3562844263896201</v>
      </c>
      <c r="E31" s="106">
        <f t="shared" si="2"/>
        <v>255.04375882225673</v>
      </c>
      <c r="F31" s="131">
        <f t="shared" si="3"/>
        <v>1.4275640310486348</v>
      </c>
      <c r="G31" s="146"/>
    </row>
    <row r="32" spans="1:8" x14ac:dyDescent="0.25">
      <c r="A32" s="136">
        <v>6</v>
      </c>
      <c r="B32" s="86" t="s">
        <v>122</v>
      </c>
      <c r="C32" s="101">
        <v>2.6327583719999099</v>
      </c>
      <c r="D32" s="203">
        <v>3.8134402658992799</v>
      </c>
      <c r="E32" s="106">
        <f t="shared" si="2"/>
        <v>44.845812910756962</v>
      </c>
      <c r="F32" s="131">
        <f t="shared" si="3"/>
        <v>1.2496728003277204</v>
      </c>
      <c r="G32" s="146"/>
    </row>
    <row r="33" spans="1:7" x14ac:dyDescent="0.25">
      <c r="A33" s="136">
        <v>7</v>
      </c>
      <c r="B33" s="86" t="s">
        <v>115</v>
      </c>
      <c r="C33" s="101">
        <v>0.71251432113223301</v>
      </c>
      <c r="D33" s="203">
        <v>3.4864068054863599</v>
      </c>
      <c r="E33" s="106">
        <f t="shared" si="2"/>
        <v>389.31041834306239</v>
      </c>
      <c r="F33" s="131">
        <f t="shared" si="3"/>
        <v>1.1425032128217516</v>
      </c>
      <c r="G33" s="146"/>
    </row>
    <row r="34" spans="1:7" x14ac:dyDescent="0.25">
      <c r="A34" s="136">
        <v>8</v>
      </c>
      <c r="B34" s="86" t="s">
        <v>127</v>
      </c>
      <c r="C34" s="101">
        <v>4.0561020084722097</v>
      </c>
      <c r="D34" s="203">
        <v>2.7706833417011603</v>
      </c>
      <c r="E34" s="106">
        <f t="shared" si="2"/>
        <v>-31.690984696295175</v>
      </c>
      <c r="F34" s="131">
        <f t="shared" si="3"/>
        <v>0.9079590524616612</v>
      </c>
      <c r="G34" s="146"/>
    </row>
    <row r="35" spans="1:7" x14ac:dyDescent="0.25">
      <c r="A35" s="136">
        <v>9</v>
      </c>
      <c r="B35" s="86" t="s">
        <v>116</v>
      </c>
      <c r="C35" s="101">
        <v>0.93184193347019206</v>
      </c>
      <c r="D35" s="203">
        <v>2.1862237905174999</v>
      </c>
      <c r="E35" s="106">
        <f t="shared" si="2"/>
        <v>134.61315830421719</v>
      </c>
      <c r="F35" s="131">
        <f t="shared" si="3"/>
        <v>0.71643036626792855</v>
      </c>
      <c r="G35" s="146"/>
    </row>
    <row r="36" spans="1:7" x14ac:dyDescent="0.25">
      <c r="A36" s="136">
        <v>10</v>
      </c>
      <c r="B36" s="86" t="s">
        <v>128</v>
      </c>
      <c r="C36" s="131">
        <v>1.9586131551999502</v>
      </c>
      <c r="D36" s="203">
        <v>2.0537282373562498</v>
      </c>
      <c r="E36" s="106">
        <f t="shared" si="2"/>
        <v>4.8562464672402115</v>
      </c>
      <c r="F36" s="131">
        <f t="shared" si="3"/>
        <v>0.67301128076903871</v>
      </c>
      <c r="G36" s="146"/>
    </row>
    <row r="37" spans="1:7" x14ac:dyDescent="0.25">
      <c r="A37" s="136">
        <v>11</v>
      </c>
      <c r="B37" s="86" t="s">
        <v>124</v>
      </c>
      <c r="C37" s="101">
        <v>1.0039770793323899</v>
      </c>
      <c r="D37" s="203">
        <v>2.01606336466631</v>
      </c>
      <c r="E37" s="106">
        <f t="shared" si="2"/>
        <v>100.80770828024507</v>
      </c>
      <c r="F37" s="131">
        <f t="shared" si="3"/>
        <v>0.66066841877397242</v>
      </c>
      <c r="G37" s="146"/>
    </row>
    <row r="38" spans="1:7" x14ac:dyDescent="0.25">
      <c r="A38" s="136">
        <v>12</v>
      </c>
      <c r="B38" s="86" t="s">
        <v>125</v>
      </c>
      <c r="C38" s="101">
        <v>2.6298061380247102</v>
      </c>
      <c r="D38" s="203">
        <v>1.95466448314135</v>
      </c>
      <c r="E38" s="106">
        <f t="shared" si="2"/>
        <v>-25.67267773549537</v>
      </c>
      <c r="F38" s="131">
        <f t="shared" si="3"/>
        <v>0.64054786964713484</v>
      </c>
      <c r="G38" s="146"/>
    </row>
    <row r="39" spans="1:7" x14ac:dyDescent="0.25">
      <c r="A39" s="136">
        <v>13</v>
      </c>
      <c r="B39" s="86" t="s">
        <v>113</v>
      </c>
      <c r="C39" s="101">
        <v>4.1498118685153198</v>
      </c>
      <c r="D39" s="203">
        <v>1.6669530632491401</v>
      </c>
      <c r="E39" s="106">
        <f t="shared" si="2"/>
        <v>-59.830635313944327</v>
      </c>
      <c r="F39" s="131">
        <f t="shared" si="3"/>
        <v>0.54626420169562573</v>
      </c>
      <c r="G39" s="146"/>
    </row>
    <row r="40" spans="1:7" x14ac:dyDescent="0.25">
      <c r="A40" s="136">
        <v>14</v>
      </c>
      <c r="B40" s="86" t="s">
        <v>114</v>
      </c>
      <c r="C40" s="101">
        <v>0.71244574941470296</v>
      </c>
      <c r="D40" s="203">
        <v>1.55225222831383</v>
      </c>
      <c r="E40" s="106">
        <f t="shared" si="2"/>
        <v>117.87655124464632</v>
      </c>
      <c r="F40" s="131">
        <f t="shared" si="3"/>
        <v>0.50867648467398918</v>
      </c>
      <c r="G40" s="146"/>
    </row>
    <row r="41" spans="1:7" x14ac:dyDescent="0.25">
      <c r="A41" s="137">
        <v>15</v>
      </c>
      <c r="B41" s="133" t="s">
        <v>34</v>
      </c>
      <c r="C41" s="102">
        <f>+C42-SUM(C27:C40)</f>
        <v>24.716478438610977</v>
      </c>
      <c r="D41" s="204">
        <f>+D42-SUM(D27:D40)</f>
        <v>15.750513131458376</v>
      </c>
      <c r="E41" s="106">
        <f t="shared" si="2"/>
        <v>-36.275253893557789</v>
      </c>
      <c r="F41" s="131">
        <f t="shared" si="3"/>
        <v>5.1614779514440645</v>
      </c>
      <c r="G41" s="146"/>
    </row>
    <row r="42" spans="1:7" s="83" customFormat="1" x14ac:dyDescent="0.25">
      <c r="A42" s="138"/>
      <c r="B42" s="134" t="s">
        <v>89</v>
      </c>
      <c r="C42" s="205">
        <v>262.54262585926102</v>
      </c>
      <c r="D42" s="205">
        <v>305.15509859054498</v>
      </c>
      <c r="E42" s="107">
        <f t="shared" si="2"/>
        <v>16.230687337654203</v>
      </c>
      <c r="F42" s="205">
        <f t="shared" si="3"/>
        <v>100</v>
      </c>
      <c r="G42" s="146"/>
    </row>
    <row r="43" spans="1:7" x14ac:dyDescent="0.25">
      <c r="A43" s="84"/>
      <c r="B43"/>
      <c r="C43" s="86"/>
      <c r="D43" s="86"/>
      <c r="E43" s="87"/>
    </row>
  </sheetData>
  <mergeCells count="8">
    <mergeCell ref="E25:E26"/>
    <mergeCell ref="F25:F26"/>
    <mergeCell ref="A1:F1"/>
    <mergeCell ref="A2:F2"/>
    <mergeCell ref="A22:F22"/>
    <mergeCell ref="A23:F23"/>
    <mergeCell ref="F4:F5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composition</vt:lpstr>
      <vt:lpstr>export</vt:lpstr>
      <vt:lpstr>Import</vt:lpstr>
      <vt:lpstr>partner</vt:lpstr>
      <vt:lpstr>export!Print_Area</vt:lpstr>
    </vt:vector>
  </TitlesOfParts>
  <Company>TEPC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TEPC</dc:creator>
  <cp:lastModifiedBy>TEPC</cp:lastModifiedBy>
  <cp:lastPrinted>2025-09-25T09:15:14Z</cp:lastPrinted>
  <dcterms:created xsi:type="dcterms:W3CDTF">2022-07-25T08:04:46Z</dcterms:created>
  <dcterms:modified xsi:type="dcterms:W3CDTF">2025-09-25T10:07:42Z</dcterms:modified>
</cp:coreProperties>
</file>